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23250" windowHeight="11910"/>
  </bookViews>
  <sheets>
    <sheet name="МОЙ ВАРИАНТ" sheetId="2" r:id="rId1"/>
  </sheets>
  <definedNames>
    <definedName name="_xlnm.Print_Titles" localSheetId="0">'МОЙ ВАРИАНТ'!$15:$15</definedName>
    <definedName name="_xlnm.Print_Area" localSheetId="0">'МОЙ ВАРИАНТ'!$A$1:$E$40</definedName>
  </definedNames>
  <calcPr calcId="152511"/>
</workbook>
</file>

<file path=xl/calcChain.xml><?xml version="1.0" encoding="utf-8"?>
<calcChain xmlns="http://schemas.openxmlformats.org/spreadsheetml/2006/main">
  <c r="E37" i="2"/>
  <c r="E27" l="1"/>
  <c r="E23"/>
  <c r="E19"/>
  <c r="E22" l="1"/>
  <c r="E17"/>
  <c r="E30" l="1"/>
  <c r="E32" s="1"/>
  <c r="E31"/>
  <c r="E34" l="1"/>
  <c r="E35" s="1"/>
  <c r="E36" l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<sst xmlns="http://schemas.openxmlformats.org/spreadsheetml/2006/main" count="60" uniqueCount="54">
  <si>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</si>
  <si>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</si>
  <si>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</si>
  <si>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</si>
  <si>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</si>
  <si>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Полевые работы</t>
  </si>
  <si>
    <t xml:space="preserve">СЦ "Изыскательские работы для капитального строительства (1982)" табл.262 п.1-2
(СЦ82-262-1-2) </t>
  </si>
  <si>
    <t xml:space="preserve"> </t>
  </si>
  <si>
    <t>Раздел 2. Камеральные работы</t>
  </si>
  <si>
    <t xml:space="preserve">СЦ "Изыскательские работы для капитального строительства (1982)" табл.291 п.1
(СЦ82-291-1) </t>
  </si>
  <si>
    <t>Раздел 3. Составленине программы изысканий и технического отчета</t>
  </si>
  <si>
    <t xml:space="preserve">Составление технического отчета по сейсморазведке, электроразведке, геофизическим исследованиям скважин и сейсмическому микрорайонированию (1000 руб. + 10 % от стоимости камеральной обработки), 1(1 отчет) </t>
  </si>
  <si>
    <t xml:space="preserve">СЦ "Изыскательские работы для капитального строительства (1982)" табл.294 п.10
(СЦ82-294-10) 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</si>
  <si>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</si>
  <si>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</si>
  <si>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</si>
  <si>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</si>
  <si>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</si>
  <si>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</si>
  <si>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</si>
  <si>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</si>
  <si>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4.20</t>
  </si>
  <si>
    <t xml:space="preserve">на Выполнение комплекса работ по инженерно-геофизическим изысканиям, по адресу: </t>
  </si>
  <si>
    <t>НДС 20%</t>
  </si>
  <si>
    <t>Раздел 4. Транспорт и организация, ликвидация</t>
  </si>
  <si>
    <t>Расходы на внутренний транспорт при расстоянии от базы 
изыскательской организации, партии, отряда до участка изысканий  
до 5 км, при сметной стоимости полевых изыскательских работ до 5 
тыс. руб. ‐ 7%, с учетом Постановления Госстроя №22 от 01.03.1990 г</t>
  </si>
  <si>
    <t>Расходы на внешний транспорт при расстоянии проезда от 1000 до  2000 км и продолжительности работ до 1 месяца</t>
  </si>
  <si>
    <t>Расходы на организацию и ликвидацию работ</t>
  </si>
  <si>
    <t>Итоги по смете</t>
  </si>
  <si>
    <t xml:space="preserve">Сейсморазведочные и акустические наблюдения одиночными годографами: на дневной поверхности 4 категории сложности, 280(1 точка годографа) </t>
  </si>
  <si>
    <t xml:space="preserve">Сейсморазведка МПВ на дневной поверхности при одном типе волн, 280(1 физическое наблюдение (годограф)) </t>
  </si>
  <si>
    <t>Коэффициент, учитывающий дополнительные затраты организаций по выплате заработной платы при выполнении изысканий в районах РФ где установлены рк и сн</t>
  </si>
  <si>
    <t>(1*280)</t>
  </si>
  <si>
    <t>прим.5 При стоимости изысканий св. 2 до 5 тыс.руб. К=0,4</t>
  </si>
  <si>
    <t>200*1</t>
  </si>
  <si>
    <t xml:space="preserve">Составление программы изысканий при стоимости изысканий св. 2 до 5 тыс.руб., 1(1 программа) </t>
  </si>
  <si>
    <t xml:space="preserve">СЦ "Изыскательские работы для капитального строительства (1982)" табл.294 п.1б
(СЦ82-294-1б) </t>
  </si>
  <si>
    <t>При выполнении изысканий в районах Крайнего Севера ОУ п.7д. т.3-9 К=1,4 ; п.7е К=1,4 . Кобщ=1+(0,4+0,4)=1,8</t>
  </si>
  <si>
    <t>0,07*280</t>
  </si>
  <si>
    <t>СЦ "Изыскательские работы для капитального строительства (1982)" ОУ п.8, т.4-1-1</t>
  </si>
  <si>
    <t>СЦ "Изыскательские работы для капитального строительства (1982)" ОУ п.10, т.5-5-1</t>
  </si>
  <si>
    <t>0,26*(280+19,6)</t>
  </si>
  <si>
    <t>СЦ "Изыскательские работы для капитального строительства (1982)" ОУ п.13, т.6-3</t>
  </si>
  <si>
    <t>0,11*(280+19,6)</t>
  </si>
  <si>
    <t xml:space="preserve">   Итого Поз. 2-4</t>
  </si>
  <si>
    <t xml:space="preserve">СМЕТА   №3  </t>
  </si>
  <si>
    <t>Красноярский край, г. Норильск, пр. Ленинский, 13</t>
  </si>
  <si>
    <t xml:space="preserve">   Всего c учетом 4 кв 2023 (ИЗ), Письмо Минстроя России от 28.11.2023 №73528-ИФ/09, прил.4 К=78,51</t>
  </si>
  <si>
    <t>280*2,06</t>
  </si>
  <si>
    <t>ПОМЕНЯЛИ    К=2,06</t>
  </si>
  <si>
    <t>2520*2,06</t>
  </si>
  <si>
    <t>(9*280)</t>
  </si>
  <si>
    <t>(1000+(2520*10%*1)*0,4</t>
  </si>
  <si>
    <t>Итого по расчету: 737 935,27 руб.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</si>
</sst>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2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left" vertical="top" wrapText="1"/>
    </xf>
    <xf numFmtId="2" fontId="10" fillId="0" borderId="0" xfId="0" applyNumberFormat="1" applyFont="1"/>
    <xf numFmtId="4" fontId="2" fillId="0" borderId="4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showWhiteSpace="0" view="pageBreakPreview" topLeftCell="A34" zoomScale="106" zoomScaleNormal="80" zoomScaleSheetLayoutView="106" workbookViewId="0">
      <selection activeCell="F9" sqref="F9"/>
    </sheetView>
  </sheetViews>
  <sheetFormatPr defaultColWidth="8.85546875" defaultRowHeight="12.75" outlineLevelRow="1"/>
  <cols>
    <col min="1" max="1" width="4.28515625" style="19" customWidth="1"/>
    <col min="2" max="2" width="46.140625" style="19" customWidth="1"/>
    <col min="3" max="3" width="46.42578125" style="19" customWidth="1"/>
    <col min="4" max="4" width="31.42578125" style="19" customWidth="1"/>
    <col min="5" max="5" width="12.7109375" style="19" customWidth="1"/>
    <col min="6" max="6" width="40.28515625" style="19" customWidth="1"/>
    <col min="7" max="9" width="8.85546875" style="19"/>
    <col min="10" max="10" width="16" style="19" customWidth="1"/>
    <col min="11" max="16384" width="8.85546875" style="19"/>
  </cols>
  <sheetData>
    <row r="1" spans="1:5" hidden="1" outlineLevel="1">
      <c r="D1" s="21" t="s">
        <v>21</v>
      </c>
    </row>
    <row r="2" spans="1:5" ht="14.45" hidden="1" customHeight="1" outlineLevel="1">
      <c r="C2" s="20"/>
      <c r="D2" s="22" t="s">
        <v>14</v>
      </c>
    </row>
    <row r="3" spans="1:5" ht="18" hidden="1" customHeight="1" outlineLevel="1">
      <c r="A3" s="23" t="s">
        <v>15</v>
      </c>
      <c r="B3" s="23"/>
      <c r="C3" s="24"/>
      <c r="D3" s="23" t="s">
        <v>16</v>
      </c>
      <c r="E3" s="24"/>
    </row>
    <row r="4" spans="1:5" ht="24.6" hidden="1" customHeight="1" outlineLevel="1">
      <c r="A4" s="23" t="s">
        <v>17</v>
      </c>
      <c r="B4" s="23"/>
      <c r="C4" s="25"/>
      <c r="D4" s="23" t="s">
        <v>18</v>
      </c>
      <c r="E4" s="25"/>
    </row>
    <row r="5" spans="1:5" ht="12.75" hidden="1" customHeight="1" outlineLevel="1">
      <c r="A5" s="23"/>
      <c r="B5" s="23"/>
      <c r="C5" s="25"/>
      <c r="D5" s="23"/>
      <c r="E5" s="25"/>
    </row>
    <row r="6" spans="1:5" ht="12.75" hidden="1" customHeight="1" outlineLevel="1">
      <c r="A6" s="23" t="s">
        <v>19</v>
      </c>
      <c r="B6" s="23"/>
      <c r="C6" s="25"/>
      <c r="D6" s="23" t="s">
        <v>20</v>
      </c>
      <c r="E6" s="25"/>
    </row>
    <row r="7" spans="1:5" ht="23.25" customHeight="1" collapsed="1">
      <c r="A7" s="56" t="s">
        <v>45</v>
      </c>
      <c r="B7" s="56"/>
      <c r="C7" s="56"/>
      <c r="D7" s="56"/>
      <c r="E7" s="56"/>
    </row>
    <row r="8" spans="1:5" ht="19.149999999999999" customHeight="1">
      <c r="A8" s="26"/>
      <c r="B8" s="26"/>
      <c r="C8" s="26"/>
      <c r="D8" s="26"/>
      <c r="E8" s="26"/>
    </row>
    <row r="9" spans="1:5" s="29" customFormat="1">
      <c r="A9" s="57" t="s">
        <v>22</v>
      </c>
      <c r="B9" s="57"/>
      <c r="C9" s="57"/>
      <c r="D9" s="57"/>
      <c r="E9" s="57"/>
    </row>
    <row r="10" spans="1:5" ht="4.5" customHeight="1">
      <c r="A10" s="32"/>
      <c r="B10" s="32"/>
      <c r="C10" s="32"/>
      <c r="D10" s="32"/>
      <c r="E10" s="32"/>
    </row>
    <row r="11" spans="1:5" ht="13.5" customHeight="1">
      <c r="A11" s="58" t="s">
        <v>46</v>
      </c>
      <c r="B11" s="58"/>
      <c r="C11" s="58"/>
      <c r="D11" s="58"/>
      <c r="E11" s="58"/>
    </row>
    <row r="12" spans="1:5" s="29" customFormat="1" ht="15" customHeight="1" outlineLevel="1">
      <c r="A12" s="27" t="s">
        <v>53</v>
      </c>
      <c r="B12" s="28"/>
      <c r="C12" s="28"/>
      <c r="D12" s="28"/>
      <c r="E12" s="28"/>
    </row>
    <row r="13" spans="1:5">
      <c r="A13" s="2"/>
      <c r="B13" s="2"/>
      <c r="C13" s="3"/>
      <c r="D13" s="3"/>
      <c r="E13" s="4"/>
    </row>
    <row r="14" spans="1:5" ht="63" customHeight="1">
      <c r="A14" s="5" t="s">
        <v>0</v>
      </c>
      <c r="B14" s="6" t="s">
        <v>1</v>
      </c>
      <c r="C14" s="6" t="s">
        <v>2</v>
      </c>
      <c r="D14" s="7" t="s">
        <v>3</v>
      </c>
      <c r="E14" s="7" t="s">
        <v>4</v>
      </c>
    </row>
    <row r="15" spans="1:5">
      <c r="A15" s="8">
        <v>1</v>
      </c>
      <c r="B15" s="9">
        <v>2</v>
      </c>
      <c r="C15" s="9">
        <v>3</v>
      </c>
      <c r="D15" s="8">
        <v>4</v>
      </c>
      <c r="E15" s="8">
        <v>5</v>
      </c>
    </row>
    <row r="16" spans="1:5" ht="21" customHeight="1">
      <c r="A16" s="54" t="s">
        <v>5</v>
      </c>
      <c r="B16" s="55"/>
      <c r="C16" s="55"/>
      <c r="D16" s="55"/>
      <c r="E16" s="55"/>
    </row>
    <row r="17" spans="1:6" ht="53.25" customHeight="1">
      <c r="A17" s="10">
        <v>1</v>
      </c>
      <c r="B17" s="37" t="s">
        <v>29</v>
      </c>
      <c r="C17" s="11" t="s">
        <v>6</v>
      </c>
      <c r="D17" s="12" t="s">
        <v>32</v>
      </c>
      <c r="E17" s="13">
        <f>(1*280)</f>
        <v>280</v>
      </c>
    </row>
    <row r="18" spans="1:6" ht="5.25" customHeight="1" outlineLevel="1">
      <c r="A18" s="14"/>
      <c r="B18" s="33"/>
      <c r="C18" s="15"/>
      <c r="D18" s="16"/>
      <c r="E18" s="17" t="s">
        <v>7</v>
      </c>
    </row>
    <row r="19" spans="1:6" ht="69.75" customHeight="1" outlineLevel="1">
      <c r="A19" s="43">
        <v>2</v>
      </c>
      <c r="B19" s="44" t="s">
        <v>31</v>
      </c>
      <c r="C19" s="45" t="s">
        <v>37</v>
      </c>
      <c r="D19" s="46" t="s">
        <v>48</v>
      </c>
      <c r="E19" s="47">
        <f>280*2.06</f>
        <v>576.80000000000007</v>
      </c>
      <c r="F19" s="42" t="s">
        <v>49</v>
      </c>
    </row>
    <row r="20" spans="1:6" ht="4.5" customHeight="1" outlineLevel="1">
      <c r="A20" s="48"/>
      <c r="B20" s="49"/>
      <c r="C20" s="50"/>
      <c r="D20" s="51"/>
      <c r="E20" s="52" t="s">
        <v>7</v>
      </c>
    </row>
    <row r="21" spans="1:6" ht="21" customHeight="1">
      <c r="A21" s="59" t="s">
        <v>8</v>
      </c>
      <c r="B21" s="60"/>
      <c r="C21" s="60"/>
      <c r="D21" s="60"/>
      <c r="E21" s="60"/>
    </row>
    <row r="22" spans="1:6" ht="50.25" customHeight="1">
      <c r="A22" s="43">
        <v>3</v>
      </c>
      <c r="B22" s="53" t="s">
        <v>30</v>
      </c>
      <c r="C22" s="45" t="s">
        <v>9</v>
      </c>
      <c r="D22" s="46" t="s">
        <v>51</v>
      </c>
      <c r="E22" s="47">
        <f>(9*280)</f>
        <v>2520</v>
      </c>
    </row>
    <row r="23" spans="1:6" ht="60" outlineLevel="1">
      <c r="A23" s="43">
        <v>4</v>
      </c>
      <c r="B23" s="44" t="s">
        <v>31</v>
      </c>
      <c r="C23" s="45" t="s">
        <v>37</v>
      </c>
      <c r="D23" s="46" t="s">
        <v>50</v>
      </c>
      <c r="E23" s="47">
        <f>2520*2.06</f>
        <v>5191.2</v>
      </c>
      <c r="F23" s="42" t="s">
        <v>49</v>
      </c>
    </row>
    <row r="24" spans="1:6" ht="24" customHeight="1" outlineLevel="1">
      <c r="A24" s="14"/>
      <c r="B24" s="38"/>
      <c r="C24" s="15"/>
      <c r="D24" s="16"/>
      <c r="E24" s="17" t="s">
        <v>7</v>
      </c>
    </row>
    <row r="25" spans="1:6" ht="24" customHeight="1">
      <c r="A25" s="54" t="s">
        <v>10</v>
      </c>
      <c r="B25" s="55"/>
      <c r="C25" s="55"/>
      <c r="D25" s="55"/>
      <c r="E25" s="55"/>
    </row>
    <row r="26" spans="1:6" ht="45" customHeight="1">
      <c r="A26" s="10">
        <v>5</v>
      </c>
      <c r="B26" s="37" t="s">
        <v>35</v>
      </c>
      <c r="C26" s="11" t="s">
        <v>36</v>
      </c>
      <c r="D26" s="12" t="s">
        <v>34</v>
      </c>
      <c r="E26" s="13">
        <v>200</v>
      </c>
    </row>
    <row r="27" spans="1:6" ht="39.950000000000003" customHeight="1">
      <c r="A27" s="10">
        <v>6</v>
      </c>
      <c r="B27" s="64" t="s">
        <v>11</v>
      </c>
      <c r="C27" s="11" t="s">
        <v>12</v>
      </c>
      <c r="D27" s="12" t="s">
        <v>52</v>
      </c>
      <c r="E27" s="13">
        <f>(1000+(2520*10%*1))*0.4</f>
        <v>500.8</v>
      </c>
    </row>
    <row r="28" spans="1:6" ht="34.5" customHeight="1" outlineLevel="1">
      <c r="A28" s="14"/>
      <c r="B28" s="65"/>
      <c r="C28" s="15" t="s">
        <v>33</v>
      </c>
      <c r="D28" s="16"/>
      <c r="E28" s="17" t="s">
        <v>7</v>
      </c>
    </row>
    <row r="29" spans="1:6" ht="21" customHeight="1">
      <c r="A29" s="54" t="s">
        <v>24</v>
      </c>
      <c r="B29" s="55"/>
      <c r="C29" s="55"/>
      <c r="D29" s="55"/>
      <c r="E29" s="55"/>
    </row>
    <row r="30" spans="1:6" ht="106.5" customHeight="1">
      <c r="A30" s="10">
        <v>7</v>
      </c>
      <c r="B30" s="37" t="s">
        <v>25</v>
      </c>
      <c r="C30" s="11" t="s">
        <v>39</v>
      </c>
      <c r="D30" s="12" t="s">
        <v>38</v>
      </c>
      <c r="E30" s="30">
        <f>0.07*E17</f>
        <v>19.600000000000001</v>
      </c>
    </row>
    <row r="31" spans="1:6" ht="42.75" customHeight="1">
      <c r="A31" s="10">
        <v>8</v>
      </c>
      <c r="B31" s="37" t="s">
        <v>26</v>
      </c>
      <c r="C31" s="11" t="s">
        <v>40</v>
      </c>
      <c r="D31" s="12" t="s">
        <v>41</v>
      </c>
      <c r="E31" s="30">
        <f>0.26*(E17+E30)</f>
        <v>77.896000000000015</v>
      </c>
    </row>
    <row r="32" spans="1:6" ht="24.75" customHeight="1">
      <c r="A32" s="10">
        <v>9</v>
      </c>
      <c r="B32" s="37" t="s">
        <v>27</v>
      </c>
      <c r="C32" s="11" t="s">
        <v>42</v>
      </c>
      <c r="D32" s="12" t="s">
        <v>43</v>
      </c>
      <c r="E32" s="30">
        <f>0.11*(E17+E30)</f>
        <v>32.956000000000003</v>
      </c>
    </row>
    <row r="33" spans="1:6" ht="15">
      <c r="A33" s="10"/>
      <c r="B33" s="66" t="s">
        <v>28</v>
      </c>
      <c r="C33" s="67"/>
      <c r="D33" s="67"/>
      <c r="E33" s="13"/>
    </row>
    <row r="34" spans="1:6" ht="15">
      <c r="A34" s="10"/>
      <c r="B34" s="68" t="s">
        <v>44</v>
      </c>
      <c r="C34" s="69"/>
      <c r="D34" s="69"/>
      <c r="E34" s="30">
        <f>E17+E19+E22+E23+E26+E27+E30+E31+E32</f>
        <v>9399.2520000000004</v>
      </c>
    </row>
    <row r="35" spans="1:6" ht="27.95" customHeight="1">
      <c r="A35" s="10"/>
      <c r="B35" s="68" t="s">
        <v>47</v>
      </c>
      <c r="C35" s="69"/>
      <c r="D35" s="69"/>
      <c r="E35" s="35">
        <f>E34*78.51</f>
        <v>737935.27452000009</v>
      </c>
    </row>
    <row r="36" spans="1:6" hidden="1">
      <c r="A36" s="18"/>
      <c r="B36" s="70" t="s">
        <v>23</v>
      </c>
      <c r="C36" s="71"/>
      <c r="D36" s="72"/>
      <c r="E36" s="31">
        <f>E37-E35</f>
        <v>0</v>
      </c>
    </row>
    <row r="37" spans="1:6">
      <c r="A37" s="18"/>
      <c r="B37" s="61" t="s">
        <v>13</v>
      </c>
      <c r="C37" s="62"/>
      <c r="D37" s="63"/>
      <c r="E37" s="36">
        <f>E35</f>
        <v>737935.27452000009</v>
      </c>
      <c r="F37" s="34"/>
    </row>
    <row r="38" spans="1:6">
      <c r="A38" s="39"/>
      <c r="B38" s="40"/>
      <c r="C38" s="40"/>
      <c r="D38" s="40"/>
      <c r="E38" s="41"/>
      <c r="F38" s="34"/>
    </row>
    <row r="39" spans="1:6">
      <c r="A39" s="39"/>
      <c r="B39" s="40"/>
      <c r="C39" s="40"/>
      <c r="D39" s="40"/>
      <c r="E39" s="41"/>
      <c r="F39" s="34"/>
    </row>
    <row r="40" spans="1:6">
      <c r="A40" s="1"/>
      <c r="B40" s="1"/>
      <c r="C40" s="1"/>
      <c r="D40" s="1"/>
      <c r="E40" s="1"/>
    </row>
  </sheetData>
  <mergeCells count="13">
    <mergeCell ref="B37:D37"/>
    <mergeCell ref="B27:B28"/>
    <mergeCell ref="A29:E29"/>
    <mergeCell ref="B33:D33"/>
    <mergeCell ref="B34:D34"/>
    <mergeCell ref="B35:D35"/>
    <mergeCell ref="B36:D36"/>
    <mergeCell ref="A25:E25"/>
    <mergeCell ref="A7:E7"/>
    <mergeCell ref="A9:E9"/>
    <mergeCell ref="A11:E11"/>
    <mergeCell ref="A16:E16"/>
    <mergeCell ref="A21:E21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2023-03-10T03:49:47Z</cp:lastPrinted>
  <dcterms:created xsi:type="dcterms:W3CDTF">2014-05-08T09:51:02Z</dcterms:created>
  <dcterms:modified xsi:type="dcterms:W3CDTF">2024-04-23T08:22:12Z</dcterms:modified>
</cp:coreProperties>
</file>