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253" i="1"/>
  <c r="L253"/>
  <c r="M253"/>
  <c r="N253"/>
  <c r="O253"/>
  <c r="P253"/>
  <c r="Q253"/>
  <c r="Q246" s="1"/>
  <c r="R253"/>
  <c r="S253"/>
  <c r="T253"/>
  <c r="U253"/>
  <c r="V253"/>
  <c r="W253"/>
  <c r="X253"/>
  <c r="Y253"/>
  <c r="Z253"/>
  <c r="Z246" s="1"/>
  <c r="AA253"/>
  <c r="AB253"/>
  <c r="AC253"/>
  <c r="AD253"/>
  <c r="AE253"/>
  <c r="AF253"/>
  <c r="AG253"/>
  <c r="AH253"/>
  <c r="AH246" s="1"/>
  <c r="AI253"/>
  <c r="AJ253"/>
  <c r="AK253"/>
  <c r="AL253"/>
  <c r="AL246" s="1"/>
  <c r="AM253"/>
  <c r="AN253"/>
  <c r="AO253"/>
  <c r="AP253"/>
  <c r="AQ253"/>
  <c r="AR253"/>
  <c r="AS253"/>
  <c r="AT253"/>
  <c r="AU253"/>
  <c r="AV253"/>
  <c r="AV246" s="1"/>
  <c r="AW253"/>
  <c r="AX253"/>
  <c r="AY253"/>
  <c r="AZ253"/>
  <c r="BA253"/>
  <c r="BB253"/>
  <c r="BC253"/>
  <c r="BD253"/>
  <c r="BE253"/>
  <c r="BF253"/>
  <c r="BG253"/>
  <c r="BH253"/>
  <c r="BI253"/>
  <c r="BJ253"/>
  <c r="BK253"/>
  <c r="BL253"/>
  <c r="BM253"/>
  <c r="BN253"/>
  <c r="BO253"/>
  <c r="BP253"/>
  <c r="BQ253"/>
  <c r="BR253"/>
  <c r="BS253"/>
  <c r="BT253"/>
  <c r="BT246" s="1"/>
  <c r="BU253"/>
  <c r="BV253"/>
  <c r="BW253"/>
  <c r="BX253"/>
  <c r="BY253"/>
  <c r="BZ253"/>
  <c r="BZ246" s="1"/>
  <c r="CA253"/>
  <c r="CB253"/>
  <c r="CC253"/>
  <c r="CD253"/>
  <c r="CE253"/>
  <c r="CF253"/>
  <c r="CG253"/>
  <c r="CH253"/>
  <c r="CI253"/>
  <c r="CJ253"/>
  <c r="CK253"/>
  <c r="CL253"/>
  <c r="CM253"/>
  <c r="CN253"/>
  <c r="CO253"/>
  <c r="CP253"/>
  <c r="CQ253"/>
  <c r="CR253"/>
  <c r="CS253"/>
  <c r="CT253"/>
  <c r="CU253"/>
  <c r="CV253"/>
  <c r="CW253"/>
  <c r="CX253"/>
  <c r="CY253"/>
  <c r="CZ253"/>
  <c r="CZ246" s="1"/>
  <c r="DA253"/>
  <c r="DB253"/>
  <c r="DC253"/>
  <c r="DD253"/>
  <c r="DE253"/>
  <c r="DF253"/>
  <c r="DG253"/>
  <c r="DH253"/>
  <c r="DI253"/>
  <c r="DJ253"/>
  <c r="DK253"/>
  <c r="DL253"/>
  <c r="DM253"/>
  <c r="DN253"/>
  <c r="DO253"/>
  <c r="DP253"/>
  <c r="DQ253"/>
  <c r="J253"/>
  <c r="J246"/>
  <c r="G253"/>
  <c r="G246"/>
  <c r="DH246"/>
  <c r="CR246"/>
  <c r="DL246"/>
  <c r="CV246"/>
  <c r="BW246"/>
  <c r="BV246"/>
  <c r="BS246"/>
  <c r="BG246"/>
  <c r="BF246"/>
  <c r="AQ246"/>
  <c r="AN246"/>
  <c r="AM246"/>
  <c r="AJ246"/>
  <c r="AE246"/>
  <c r="AB246"/>
  <c r="AA246"/>
  <c r="X246"/>
  <c r="W246"/>
  <c r="P246"/>
  <c r="K246"/>
  <c r="DD246"/>
  <c r="AP246"/>
  <c r="M246"/>
  <c r="DO244"/>
  <c r="DN244"/>
  <c r="DM244"/>
  <c r="DL244"/>
  <c r="DK244"/>
  <c r="DJ244"/>
  <c r="DI244"/>
  <c r="DH244"/>
  <c r="DG244"/>
  <c r="DF244"/>
  <c r="DE244"/>
  <c r="DD244"/>
  <c r="DC244"/>
  <c r="DB244"/>
  <c r="DA244"/>
  <c r="CZ244"/>
  <c r="CY244"/>
  <c r="CX244"/>
  <c r="CW244"/>
  <c r="CV244"/>
  <c r="CU244"/>
  <c r="CT244"/>
  <c r="CS244"/>
  <c r="CR244"/>
  <c r="CQ244"/>
  <c r="CP244"/>
  <c r="CA244"/>
  <c r="BZ244"/>
  <c r="BY244"/>
  <c r="BW244"/>
  <c r="BV244"/>
  <c r="BT244"/>
  <c r="BS244"/>
  <c r="BI244"/>
  <c r="BH244"/>
  <c r="BG244"/>
  <c r="BF244"/>
  <c r="AY244"/>
  <c r="AX244"/>
  <c r="AV244"/>
  <c r="AQ244"/>
  <c r="AP244"/>
  <c r="AO244"/>
  <c r="AN244"/>
  <c r="AM244"/>
  <c r="AL244"/>
  <c r="AK244"/>
  <c r="AJ244"/>
  <c r="AH244"/>
  <c r="AG244"/>
  <c r="AE244"/>
  <c r="AB244"/>
  <c r="AA244"/>
  <c r="Z244"/>
  <c r="Y244"/>
  <c r="X244"/>
  <c r="W244"/>
  <c r="Q244"/>
  <c r="P244"/>
  <c r="M244"/>
  <c r="K244"/>
  <c r="G244"/>
  <c r="CI244" s="1"/>
  <c r="DP15"/>
  <c r="DQ15" s="1"/>
  <c r="CF15"/>
  <c r="CE15"/>
  <c r="CD15"/>
  <c r="CB15"/>
  <c r="BR15"/>
  <c r="BQ15"/>
  <c r="BP15"/>
  <c r="BM15"/>
  <c r="BL15"/>
  <c r="BK15"/>
  <c r="BJ15"/>
  <c r="AF15"/>
  <c r="AD15" s="1"/>
  <c r="AC15" s="1"/>
  <c r="U15"/>
  <c r="S15"/>
  <c r="R15"/>
  <c r="CJ15" s="1"/>
  <c r="O15"/>
  <c r="N15"/>
  <c r="T15" s="1"/>
  <c r="DP14"/>
  <c r="DQ14" s="1"/>
  <c r="CF14"/>
  <c r="CE14" s="1"/>
  <c r="CD14"/>
  <c r="CC14" s="1"/>
  <c r="CB14"/>
  <c r="BR14"/>
  <c r="BQ14"/>
  <c r="BP14"/>
  <c r="BM14"/>
  <c r="BL14"/>
  <c r="BK14"/>
  <c r="BJ14"/>
  <c r="AF14"/>
  <c r="AD14"/>
  <c r="S14"/>
  <c r="V14" s="1"/>
  <c r="R14"/>
  <c r="CK14" s="1"/>
  <c r="O14"/>
  <c r="N14"/>
  <c r="T14" s="1"/>
  <c r="DP13"/>
  <c r="DQ13" s="1"/>
  <c r="CL13"/>
  <c r="CJ13"/>
  <c r="CF13"/>
  <c r="CE13"/>
  <c r="CD13"/>
  <c r="CH13" s="1"/>
  <c r="CC13"/>
  <c r="CG13" s="1"/>
  <c r="CB13"/>
  <c r="BR13"/>
  <c r="BQ13"/>
  <c r="BP13"/>
  <c r="BM13"/>
  <c r="BL13"/>
  <c r="BK13"/>
  <c r="BJ13"/>
  <c r="AF13"/>
  <c r="AD13" s="1"/>
  <c r="AC13"/>
  <c r="U13"/>
  <c r="S13"/>
  <c r="R13"/>
  <c r="CK13" s="1"/>
  <c r="O13"/>
  <c r="N13"/>
  <c r="T13" s="1"/>
  <c r="DP12"/>
  <c r="DQ12" s="1"/>
  <c r="CF12"/>
  <c r="CE12" s="1"/>
  <c r="CD12"/>
  <c r="CC12" s="1"/>
  <c r="CB12"/>
  <c r="BR12"/>
  <c r="BQ12"/>
  <c r="BP12"/>
  <c r="BM12"/>
  <c r="BL12"/>
  <c r="BK12"/>
  <c r="BJ12"/>
  <c r="AF12"/>
  <c r="AD12"/>
  <c r="S12"/>
  <c r="V12" s="1"/>
  <c r="R12"/>
  <c r="CK12" s="1"/>
  <c r="O12"/>
  <c r="N12"/>
  <c r="T12" s="1"/>
  <c r="DP11"/>
  <c r="DQ11" s="1"/>
  <c r="CF11"/>
  <c r="CE11"/>
  <c r="CD11"/>
  <c r="CC11"/>
  <c r="CB11"/>
  <c r="BR11"/>
  <c r="BQ11"/>
  <c r="BP11"/>
  <c r="BM11"/>
  <c r="BL11"/>
  <c r="BK11"/>
  <c r="BJ11"/>
  <c r="AF11"/>
  <c r="AD11" s="1"/>
  <c r="AC11"/>
  <c r="S11"/>
  <c r="BO11" s="1"/>
  <c r="R11"/>
  <c r="CK11" s="1"/>
  <c r="O11"/>
  <c r="N11"/>
  <c r="T11" s="1"/>
  <c r="DP10"/>
  <c r="DQ10" s="1"/>
  <c r="CF10"/>
  <c r="CE10"/>
  <c r="CD10"/>
  <c r="CC10"/>
  <c r="CB10"/>
  <c r="BR10"/>
  <c r="BQ10"/>
  <c r="BP10"/>
  <c r="BM10"/>
  <c r="BL10"/>
  <c r="BK10"/>
  <c r="BJ10"/>
  <c r="AF10"/>
  <c r="AD10" s="1"/>
  <c r="V10"/>
  <c r="S10"/>
  <c r="BO10" s="1"/>
  <c r="R10"/>
  <c r="U10" s="1"/>
  <c r="O10"/>
  <c r="N10"/>
  <c r="T10" s="1"/>
  <c r="DP9"/>
  <c r="DQ9" s="1"/>
  <c r="CF9"/>
  <c r="CE9"/>
  <c r="CD9"/>
  <c r="CH9" s="1"/>
  <c r="CB9"/>
  <c r="BR9"/>
  <c r="BQ9"/>
  <c r="BP9"/>
  <c r="BM9"/>
  <c r="BL9"/>
  <c r="BK9"/>
  <c r="BJ9"/>
  <c r="AF9"/>
  <c r="AD9"/>
  <c r="AC9" s="1"/>
  <c r="S9"/>
  <c r="BO9" s="1"/>
  <c r="R9"/>
  <c r="O9"/>
  <c r="N9"/>
  <c r="T9" s="1"/>
  <c r="DP8"/>
  <c r="DQ8" s="1"/>
  <c r="CL8"/>
  <c r="CK8"/>
  <c r="CJ8"/>
  <c r="CF8"/>
  <c r="CE8" s="1"/>
  <c r="CD8"/>
  <c r="CB8"/>
  <c r="BR8"/>
  <c r="BQ8"/>
  <c r="BP8"/>
  <c r="BO8"/>
  <c r="BN8"/>
  <c r="BM8"/>
  <c r="BL8"/>
  <c r="BK8"/>
  <c r="BJ8"/>
  <c r="AD8"/>
  <c r="AC8"/>
  <c r="AI8" s="1"/>
  <c r="CN8" s="1"/>
  <c r="V8"/>
  <c r="U8"/>
  <c r="T8"/>
  <c r="DP7"/>
  <c r="DQ7" s="1"/>
  <c r="CF7"/>
  <c r="CE7"/>
  <c r="CD7"/>
  <c r="CB7"/>
  <c r="BR7"/>
  <c r="BQ7"/>
  <c r="BP7"/>
  <c r="BM7"/>
  <c r="BL7"/>
  <c r="BK7"/>
  <c r="BJ7"/>
  <c r="AF7"/>
  <c r="AD7" s="1"/>
  <c r="AC7" s="1"/>
  <c r="S7"/>
  <c r="BO7" s="1"/>
  <c r="R7"/>
  <c r="O7"/>
  <c r="N7"/>
  <c r="BU246"/>
  <c r="AS246"/>
  <c r="AX246" l="1"/>
  <c r="BM246"/>
  <c r="BY246"/>
  <c r="AI9"/>
  <c r="CN9" s="1"/>
  <c r="CK9"/>
  <c r="Y246"/>
  <c r="AK246"/>
  <c r="AO246"/>
  <c r="AW246"/>
  <c r="V7"/>
  <c r="CL9"/>
  <c r="CA246"/>
  <c r="AG246"/>
  <c r="BI246"/>
  <c r="BA246"/>
  <c r="BQ246"/>
  <c r="CH8"/>
  <c r="U9"/>
  <c r="BN9"/>
  <c r="CG10"/>
  <c r="CL10"/>
  <c r="CG11"/>
  <c r="BO12"/>
  <c r="BO14"/>
  <c r="BN15"/>
  <c r="AY246"/>
  <c r="CI246"/>
  <c r="CS246"/>
  <c r="CW246"/>
  <c r="DA246"/>
  <c r="DE246"/>
  <c r="DI246"/>
  <c r="DM246"/>
  <c r="BE246"/>
  <c r="CC9"/>
  <c r="CG9" s="1"/>
  <c r="CJ9"/>
  <c r="CH10"/>
  <c r="CH11"/>
  <c r="BN13"/>
  <c r="CG14"/>
  <c r="CH15"/>
  <c r="BH246"/>
  <c r="CP246"/>
  <c r="CT246"/>
  <c r="CX246"/>
  <c r="DB246"/>
  <c r="DF246"/>
  <c r="DJ246"/>
  <c r="DN246"/>
  <c r="CQ246"/>
  <c r="CU246"/>
  <c r="CY246"/>
  <c r="DC246"/>
  <c r="DG246"/>
  <c r="DK246"/>
  <c r="DO246"/>
  <c r="R246"/>
  <c r="CO9"/>
  <c r="AC10"/>
  <c r="AI10" s="1"/>
  <c r="CM14"/>
  <c r="CN13"/>
  <c r="BX244"/>
  <c r="BX246"/>
  <c r="CE244"/>
  <c r="BB246"/>
  <c r="BB244"/>
  <c r="AI7"/>
  <c r="CH7"/>
  <c r="CM8"/>
  <c r="BL244"/>
  <c r="CB244"/>
  <c r="CF244"/>
  <c r="BC244"/>
  <c r="O244"/>
  <c r="DP244"/>
  <c r="AZ244"/>
  <c r="BD244"/>
  <c r="BD246"/>
  <c r="T7"/>
  <c r="T246" s="1"/>
  <c r="CB246"/>
  <c r="CK7"/>
  <c r="CO7"/>
  <c r="CO8"/>
  <c r="BN10"/>
  <c r="CJ10"/>
  <c r="U11"/>
  <c r="AI11"/>
  <c r="CN11" s="1"/>
  <c r="CL11"/>
  <c r="AW244"/>
  <c r="BE244"/>
  <c r="BO13"/>
  <c r="V13"/>
  <c r="CL14"/>
  <c r="U14"/>
  <c r="CJ14"/>
  <c r="BN14"/>
  <c r="AC14"/>
  <c r="R244"/>
  <c r="BJ244"/>
  <c r="BR244"/>
  <c r="CD244"/>
  <c r="AT246"/>
  <c r="AT244"/>
  <c r="O246"/>
  <c r="U7"/>
  <c r="U244" s="1"/>
  <c r="BP246"/>
  <c r="CC7"/>
  <c r="CL7"/>
  <c r="CC8"/>
  <c r="CG8" s="1"/>
  <c r="V9"/>
  <c r="CM9"/>
  <c r="CK10"/>
  <c r="V11"/>
  <c r="BN11"/>
  <c r="CJ12"/>
  <c r="BN12"/>
  <c r="CL12"/>
  <c r="U12"/>
  <c r="AC12"/>
  <c r="AI12" s="1"/>
  <c r="CO12" s="1"/>
  <c r="CG12"/>
  <c r="CO14"/>
  <c r="BM244"/>
  <c r="BU244"/>
  <c r="AI14"/>
  <c r="CN14" s="1"/>
  <c r="CH14"/>
  <c r="AI15"/>
  <c r="CN15" s="1"/>
  <c r="AS244"/>
  <c r="BQ244"/>
  <c r="AU246"/>
  <c r="BC246"/>
  <c r="AD244"/>
  <c r="J244"/>
  <c r="AU244"/>
  <c r="N244"/>
  <c r="AF244"/>
  <c r="BP244"/>
  <c r="L244"/>
  <c r="L246"/>
  <c r="S244"/>
  <c r="AR244"/>
  <c r="S246"/>
  <c r="BJ246"/>
  <c r="BN7"/>
  <c r="BR246"/>
  <c r="CJ7"/>
  <c r="CJ11"/>
  <c r="CH12"/>
  <c r="V15"/>
  <c r="BO15"/>
  <c r="BA244"/>
  <c r="AR246"/>
  <c r="AZ246"/>
  <c r="AI13"/>
  <c r="CO13" s="1"/>
  <c r="CK15"/>
  <c r="CC15"/>
  <c r="CG15" s="1"/>
  <c r="CL15"/>
  <c r="V244" l="1"/>
  <c r="BO246"/>
  <c r="CM13"/>
  <c r="CM11"/>
  <c r="BN246"/>
  <c r="CJ246"/>
  <c r="CK244"/>
  <c r="BL246"/>
  <c r="CD246"/>
  <c r="BO244"/>
  <c r="CM10"/>
  <c r="CO10"/>
  <c r="CN10"/>
  <c r="BK244"/>
  <c r="DQ246"/>
  <c r="DP246"/>
  <c r="BK246"/>
  <c r="CG244"/>
  <c r="CE246"/>
  <c r="CC244"/>
  <c r="CO15"/>
  <c r="CM12"/>
  <c r="AF246"/>
  <c r="CH246"/>
  <c r="CH244"/>
  <c r="CK246"/>
  <c r="AD246"/>
  <c r="V246"/>
  <c r="N246"/>
  <c r="CN12"/>
  <c r="DQ244"/>
  <c r="CN7"/>
  <c r="CM7"/>
  <c r="CO11"/>
  <c r="CJ244"/>
  <c r="CM15"/>
  <c r="CC246"/>
  <c r="CG7"/>
  <c r="CG246" s="1"/>
  <c r="U246"/>
  <c r="BN244"/>
  <c r="AC244"/>
  <c r="AC246"/>
  <c r="CF246"/>
  <c r="T244"/>
  <c r="AI244" l="1"/>
  <c r="AI246"/>
  <c r="CN244" l="1"/>
  <c r="CN246"/>
  <c r="CM246"/>
  <c r="CM244"/>
</calcChain>
</file>

<file path=xl/sharedStrings.xml><?xml version="1.0" encoding="utf-8"?>
<sst xmlns="http://schemas.openxmlformats.org/spreadsheetml/2006/main" count="205" uniqueCount="136">
  <si>
    <t>данные по состоянию на 01.01.2017</t>
  </si>
  <si>
    <t>Подразделение</t>
  </si>
  <si>
    <t xml:space="preserve">№ </t>
  </si>
  <si>
    <t>Адрес</t>
  </si>
  <si>
    <t>Год ввода</t>
  </si>
  <si>
    <t>Серия МКД</t>
  </si>
  <si>
    <t>кол-во МКД, ед.</t>
  </si>
  <si>
    <t>кол-во этажей</t>
  </si>
  <si>
    <t>Материал стен</t>
  </si>
  <si>
    <t>Объем здания</t>
  </si>
  <si>
    <t>Площадь застройки, кв.м</t>
  </si>
  <si>
    <t>Кровля</t>
  </si>
  <si>
    <t>Количество</t>
  </si>
  <si>
    <t>ЖИЛЫЕ ПОМЕЩЕНИЯ</t>
  </si>
  <si>
    <t>НЕЖИЛЫЕ ПОМЕЩЕНИЯ, КВ.М</t>
  </si>
  <si>
    <t>ПЛОЩАДЬ ВСЕГО ПО ДОМУ (ЖИЛАЯ+НЕЖИЛАЯ), КВ.М</t>
  </si>
  <si>
    <t>Шкафы, ед.</t>
  </si>
  <si>
    <t>Лифты, ед.</t>
  </si>
  <si>
    <t>Подъезды, ед.</t>
  </si>
  <si>
    <t>Мусорокамеры, ед.</t>
  </si>
  <si>
    <t>Мусоросборники, ед.</t>
  </si>
  <si>
    <t>теплоцентры, ед.</t>
  </si>
  <si>
    <r>
      <t>Фасад, м</t>
    </r>
    <r>
      <rPr>
        <vertAlign val="superscript"/>
        <sz val="10"/>
        <rFont val="Times New Roman"/>
        <family val="1"/>
      </rPr>
      <t>2</t>
    </r>
  </si>
  <si>
    <r>
      <t>Газоны, м</t>
    </r>
    <r>
      <rPr>
        <vertAlign val="superscript"/>
        <sz val="10"/>
        <rFont val="Times New Roman"/>
        <family val="1"/>
      </rPr>
      <t>2</t>
    </r>
  </si>
  <si>
    <t>Вводные сети, п.м.</t>
  </si>
  <si>
    <r>
      <t>Цокольная забирка, м</t>
    </r>
    <r>
      <rPr>
        <vertAlign val="superscript"/>
        <sz val="10"/>
        <rFont val="Times New Roman"/>
        <family val="1"/>
      </rPr>
      <t>2</t>
    </r>
  </si>
  <si>
    <t>ТВС в подъезде, п.м.</t>
  </si>
  <si>
    <t>Внутриквартирные трубопроводы, п.м.</t>
  </si>
  <si>
    <t>Межпанельные стыки, п.м.</t>
  </si>
  <si>
    <t>Сваи, шт.</t>
  </si>
  <si>
    <r>
      <t>Площадь подполий, м</t>
    </r>
    <r>
      <rPr>
        <vertAlign val="superscript"/>
        <sz val="10"/>
        <rFont val="Times New Roman"/>
        <family val="1"/>
      </rPr>
      <t>2</t>
    </r>
  </si>
  <si>
    <r>
      <t>Площадь чердаков, м</t>
    </r>
    <r>
      <rPr>
        <vertAlign val="superscript"/>
        <sz val="10"/>
        <rFont val="Times New Roman"/>
        <family val="1"/>
      </rPr>
      <t>2</t>
    </r>
  </si>
  <si>
    <t>Окна в подъездах, шт.</t>
  </si>
  <si>
    <t>Двери в подъездах, шт.</t>
  </si>
  <si>
    <t>Окна в квартирах, шт.</t>
  </si>
  <si>
    <t>Двери в квартирах, шт.</t>
  </si>
  <si>
    <t>Электрощитовые, шт.</t>
  </si>
  <si>
    <t>Сеть электропитания, п.м.</t>
  </si>
  <si>
    <t>кирпичные дома</t>
  </si>
  <si>
    <t>панельные дома</t>
  </si>
  <si>
    <t>смешанные дома</t>
  </si>
  <si>
    <t>Кол-во светильников дворового освещения, шт.</t>
  </si>
  <si>
    <r>
      <t>Площадь чердаков с верхней разводкой ТВС, м</t>
    </r>
    <r>
      <rPr>
        <vertAlign val="superscript"/>
        <sz val="10"/>
        <rFont val="Times New Roman"/>
        <family val="1"/>
      </rPr>
      <t>2</t>
    </r>
  </si>
  <si>
    <t>Длина трубопроводов ТВС в домах с верхней разводкой, м.п.</t>
  </si>
  <si>
    <t>Шпальные клети, ед.</t>
  </si>
  <si>
    <r>
      <t>площадь фасада кирпичные здания, м</t>
    </r>
    <r>
      <rPr>
        <vertAlign val="superscript"/>
        <sz val="10"/>
        <rFont val="Times New Roman"/>
        <family val="1"/>
      </rPr>
      <t>2</t>
    </r>
  </si>
  <si>
    <t>площадь помещений, входящих в состав общего имущества МКД, для применения нормативов потребления коммунальных ресурсов для СОИ в МКД, кв.м</t>
  </si>
  <si>
    <r>
      <t>площадь земельного участка по кадастровому паспорту, м</t>
    </r>
    <r>
      <rPr>
        <vertAlign val="superscript"/>
        <sz val="11"/>
        <rFont val="Times New Roman"/>
        <family val="1"/>
        <charset val="204"/>
      </rPr>
      <t>2</t>
    </r>
  </si>
  <si>
    <r>
      <t>площадь придомовой территории, м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</si>
  <si>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МКД с </t>
    </r>
    <r>
      <rPr>
        <u/>
        <sz val="10"/>
        <rFont val="Times New Roman"/>
        <family val="1"/>
        <charset val="204"/>
      </rPr>
      <t>МЕДНЫМИ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</si>
  <si>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r>
      <t xml:space="preserve">МКД со </t>
    </r>
    <r>
      <rPr>
        <u/>
        <sz val="10"/>
        <rFont val="Times New Roman"/>
        <family val="1"/>
        <charset val="204"/>
      </rPr>
      <t>СТАЛЬНЫМИ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</si>
  <si>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t>ВСЕГО</t>
  </si>
  <si>
    <r>
      <t xml:space="preserve">физический износ, % </t>
    </r>
    <r>
      <rPr>
        <sz val="10"/>
        <rFont val="Times New Roman"/>
        <family val="1"/>
        <charset val="204"/>
      </rPr>
      <t>(осмотр осень 2020)</t>
    </r>
  </si>
  <si>
    <t>доля муниципального образования
в праве общей собственности на общее имущество в МКД более 50%</t>
  </si>
  <si>
    <t>МКД, в которых общедомовые приборы учета приняты в коммерческий учет *</t>
  </si>
  <si>
    <t>Количество общедомовых приборов учета, установленных в МКД, ед. **</t>
  </si>
  <si>
    <t>АИТП (автоматизированный индивидуальный тепловой пункт), ед.</t>
  </si>
  <si>
    <t>Количество жилых помещений, ед.:</t>
  </si>
  <si>
    <t>железная, кв.м</t>
  </si>
  <si>
    <t>мягкая, кв.м</t>
  </si>
  <si>
    <t>квартир, ед.</t>
  </si>
  <si>
    <t>комнат, ед.</t>
  </si>
  <si>
    <t>лицевых счетов, ед.</t>
  </si>
  <si>
    <t>проживающих, чел.</t>
  </si>
  <si>
    <t>ЧАСТНАЯ СОБСТВЕННОСТЬ</t>
  </si>
  <si>
    <t>МУНИЦИПАЛЬНАЯ СОБСТВЕННОСТЬ</t>
  </si>
  <si>
    <t>ГОСУДАРСТВЕННАЯ СОБСТВЕННОСТЬ</t>
  </si>
  <si>
    <t>ВСЕГО (муниц.+ частная+гос.)</t>
  </si>
  <si>
    <t>Всего</t>
  </si>
  <si>
    <t>в т.ч.</t>
  </si>
  <si>
    <t>кол-во зданий</t>
  </si>
  <si>
    <r>
      <t>общая площадь, м</t>
    </r>
    <r>
      <rPr>
        <vertAlign val="superscript"/>
        <sz val="10"/>
        <rFont val="Times New Roman"/>
        <family val="1"/>
        <charset val="204"/>
      </rPr>
      <t>2</t>
    </r>
  </si>
  <si>
    <r>
      <t>жилая площадь, м</t>
    </r>
    <r>
      <rPr>
        <vertAlign val="superscript"/>
        <sz val="10"/>
        <rFont val="Times New Roman"/>
        <family val="1"/>
        <charset val="204"/>
      </rPr>
      <t>2</t>
    </r>
  </si>
  <si>
    <t>в части жилых помещений</t>
  </si>
  <si>
    <t>всего по МКД</t>
  </si>
  <si>
    <t>Всего:</t>
  </si>
  <si>
    <t>из них:</t>
  </si>
  <si>
    <t>оборудованные индивидуальными приборами учета:</t>
  </si>
  <si>
    <t>техническая возможность установки</t>
  </si>
  <si>
    <t>площадь, кв.м</t>
  </si>
  <si>
    <t>в том числе</t>
  </si>
  <si>
    <t>медные</t>
  </si>
  <si>
    <t>стальные</t>
  </si>
  <si>
    <t>250Вт</t>
  </si>
  <si>
    <t>400Вт</t>
  </si>
  <si>
    <t>электроэнергия</t>
  </si>
  <si>
    <t>тепловая энергия</t>
  </si>
  <si>
    <t>горячая вода</t>
  </si>
  <si>
    <t>холодная вода</t>
  </si>
  <si>
    <t>частные</t>
  </si>
  <si>
    <t>муниципальные</t>
  </si>
  <si>
    <t>общая</t>
  </si>
  <si>
    <t>жилая</t>
  </si>
  <si>
    <t>кап.р., реконструкция</t>
  </si>
  <si>
    <t>под аренду</t>
  </si>
  <si>
    <t>квартир</t>
  </si>
  <si>
    <t>подъездов</t>
  </si>
  <si>
    <t>лифтов</t>
  </si>
  <si>
    <t>по электроэнергии</t>
  </si>
  <si>
    <t>по ХВС, ГВС, отведению сточных вод</t>
  </si>
  <si>
    <t>длина трубопроводов, п.м</t>
  </si>
  <si>
    <t>площадь всех жилых помещений в МКД, кв.м</t>
  </si>
  <si>
    <r>
      <t xml:space="preserve">доля в площади муниципальных </t>
    </r>
    <r>
      <rPr>
        <b/>
        <i/>
        <u/>
        <sz val="10"/>
        <color rgb="FFFF0000"/>
        <rFont val="Times New Roman"/>
        <family val="1"/>
        <charset val="204"/>
      </rPr>
      <t>жил.помещ.</t>
    </r>
    <r>
      <rPr>
        <i/>
        <sz val="10"/>
        <color rgb="FFFF0000"/>
        <rFont val="Times New Roman"/>
        <family val="1"/>
        <charset val="204"/>
      </rPr>
      <t xml:space="preserve"> в МКД, %</t>
    </r>
  </si>
  <si>
    <t>площадь всего в МКД, кв.м</t>
  </si>
  <si>
    <r>
      <t xml:space="preserve">доля в площади муниципальных </t>
    </r>
    <r>
      <rPr>
        <b/>
        <i/>
        <u/>
        <sz val="10"/>
        <color rgb="FFFF0000"/>
        <rFont val="Times New Roman"/>
        <family val="1"/>
        <charset val="204"/>
      </rPr>
      <t>жил. и нежил. помещ.</t>
    </r>
    <r>
      <rPr>
        <i/>
        <sz val="10"/>
        <color rgb="FFFF0000"/>
        <rFont val="Times New Roman"/>
        <family val="1"/>
        <charset val="204"/>
      </rPr>
      <t xml:space="preserve"> в МКД, %</t>
    </r>
  </si>
  <si>
    <t>электроэнергия***</t>
  </si>
  <si>
    <t>горячая вода***</t>
  </si>
  <si>
    <t>необходимое кол-во приборов учета, ед.</t>
  </si>
  <si>
    <t>установленное кол-во приборов учета, ед.</t>
  </si>
  <si>
    <t>холодная вода***</t>
  </si>
  <si>
    <t>ХГВ</t>
  </si>
  <si>
    <t>ж.тр./дгт</t>
  </si>
  <si>
    <t>Бегичева 39А</t>
  </si>
  <si>
    <t>1-464-82д</t>
  </si>
  <si>
    <t>пан</t>
  </si>
  <si>
    <t>Лауреатов 77</t>
  </si>
  <si>
    <t>Молодежный 21</t>
  </si>
  <si>
    <t>ж.тр./общ.</t>
  </si>
  <si>
    <t>Котульского 6</t>
  </si>
  <si>
    <t>Металлургов 19</t>
  </si>
  <si>
    <t>Молодежный 1</t>
  </si>
  <si>
    <t>Молодежный 5</t>
  </si>
  <si>
    <t>Молодежный 11</t>
  </si>
  <si>
    <t>Молодежный 15</t>
  </si>
  <si>
    <t>ИТОГО:</t>
  </si>
  <si>
    <t>Жилищный фонд всего, в т.ч.:</t>
  </si>
  <si>
    <t xml:space="preserve"> - Хрущевки</t>
  </si>
  <si>
    <t xml:space="preserve"> - К-69</t>
  </si>
  <si>
    <t xml:space="preserve"> - Серия -84</t>
  </si>
  <si>
    <t xml:space="preserve"> - Серия 111-112</t>
  </si>
  <si>
    <t xml:space="preserve"> - НК-12</t>
  </si>
  <si>
    <t xml:space="preserve"> - Сталинки</t>
  </si>
  <si>
    <t xml:space="preserve"> -ДГТ</t>
  </si>
  <si>
    <t xml:space="preserve"> - 5-эт. МКД коридорного типа</t>
  </si>
  <si>
    <t xml:space="preserve"> - К-69-5</t>
  </si>
  <si>
    <t>Характеристика жилищного фонда, обслуживаемого ООО "БУДУЩЕЕ", по состоянию  на 01.01.2022 (проживающие, лиц.сч.по состоянию на 01.01.2022)</t>
  </si>
</sst>
</file>

<file path=xl/styles.xml><?xml version="1.0" encoding="utf-8"?>
<styleSheet xmlns="http://schemas.openxmlformats.org/spreadsheetml/2006/main">
  <numFmts count="5">
    <numFmt numFmtId="164" formatCode="_-* #,##0.00\ _₽_-;\-* #,##0.00\ _₽_-;_-* &quot;-&quot;??\ _₽_-;_-@_-"/>
    <numFmt numFmtId="165" formatCode="_-* #,##0\ _р_._-;\-* #,##0\ _р_._-;_-* &quot;-&quot;??\ _р_._-;_-@_-"/>
    <numFmt numFmtId="166" formatCode="_-* #,##0.00\ _р_._-;\-* #,##0.00\ _р_._-;_-* &quot;-&quot;??\ _р_._-;_-@_-"/>
    <numFmt numFmtId="167" formatCode="#,##0.0"/>
    <numFmt numFmtId="168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  <charset val="204"/>
    </font>
    <font>
      <sz val="10"/>
      <name val="Arial Cyr"/>
    </font>
    <font>
      <b/>
      <i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u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2" fillId="0" borderId="0" xfId="3" applyNumberFormat="1" applyFont="1" applyFill="1" applyAlignment="1">
      <alignment vertical="center"/>
    </xf>
    <xf numFmtId="165" fontId="10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17" fillId="0" borderId="1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 applyProtection="1">
      <alignment horizontal="left" vertical="center"/>
      <protection locked="0"/>
    </xf>
    <xf numFmtId="0" fontId="6" fillId="0" borderId="1" xfId="3" applyNumberFormat="1" applyFont="1" applyFill="1" applyBorder="1" applyAlignment="1" applyProtection="1">
      <alignment horizontal="right" vertical="center"/>
      <protection locked="0"/>
    </xf>
    <xf numFmtId="1" fontId="6" fillId="0" borderId="1" xfId="3" applyNumberFormat="1" applyFont="1" applyFill="1" applyBorder="1" applyAlignment="1">
      <alignment vertical="center"/>
    </xf>
    <xf numFmtId="0" fontId="6" fillId="0" borderId="1" xfId="3" applyNumberFormat="1" applyFont="1" applyFill="1" applyBorder="1" applyAlignment="1" applyProtection="1">
      <alignment horizontal="center" vertical="center"/>
      <protection locked="0"/>
    </xf>
    <xf numFmtId="3" fontId="6" fillId="0" borderId="1" xfId="3" applyNumberFormat="1" applyFont="1" applyFill="1" applyBorder="1" applyAlignment="1">
      <alignment vertical="center"/>
    </xf>
    <xf numFmtId="3" fontId="6" fillId="0" borderId="1" xfId="3" applyNumberFormat="1" applyFont="1" applyFill="1" applyBorder="1" applyAlignment="1" applyProtection="1">
      <alignment horizontal="center" vertical="center"/>
      <protection locked="0"/>
    </xf>
    <xf numFmtId="4" fontId="6" fillId="0" borderId="1" xfId="5" applyNumberFormat="1" applyFont="1" applyFill="1" applyBorder="1" applyAlignment="1" applyProtection="1">
      <alignment vertical="center"/>
      <protection locked="0"/>
    </xf>
    <xf numFmtId="4" fontId="6" fillId="0" borderId="1" xfId="3" applyNumberFormat="1" applyFont="1" applyFill="1" applyBorder="1" applyAlignment="1">
      <alignment vertical="center"/>
    </xf>
    <xf numFmtId="167" fontId="6" fillId="0" borderId="1" xfId="3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1" xfId="3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0" fontId="6" fillId="0" borderId="1" xfId="3" applyNumberFormat="1" applyFont="1" applyFill="1" applyBorder="1" applyAlignment="1">
      <alignment vertical="center"/>
    </xf>
    <xf numFmtId="0" fontId="22" fillId="0" borderId="1" xfId="3" applyNumberFormat="1" applyFont="1" applyFill="1" applyBorder="1" applyAlignment="1">
      <alignment horizontal="right" vertical="center"/>
    </xf>
    <xf numFmtId="168" fontId="20" fillId="0" borderId="3" xfId="0" applyNumberFormat="1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3" fontId="10" fillId="0" borderId="1" xfId="0" applyNumberFormat="1" applyFont="1" applyFill="1" applyBorder="1" applyAlignment="1" applyProtection="1">
      <alignment horizontal="center" vertical="center"/>
      <protection hidden="1"/>
    </xf>
    <xf numFmtId="3" fontId="1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3" applyNumberFormat="1" applyFont="1" applyFill="1" applyAlignment="1">
      <alignment vertical="center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right" vertical="center"/>
      <protection locked="0"/>
    </xf>
    <xf numFmtId="1" fontId="2" fillId="0" borderId="1" xfId="3" applyNumberFormat="1" applyFont="1" applyFill="1" applyBorder="1" applyAlignment="1">
      <alignment horizontal="right" vertical="center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4" applyFont="1" applyFill="1" applyBorder="1" applyAlignment="1">
      <alignment vertical="center"/>
    </xf>
    <xf numFmtId="0" fontId="2" fillId="0" borderId="1" xfId="3" applyNumberFormat="1" applyFont="1" applyFill="1" applyBorder="1" applyAlignment="1">
      <alignment horizontal="right" vertical="center"/>
    </xf>
    <xf numFmtId="3" fontId="2" fillId="0" borderId="1" xfId="3" applyNumberFormat="1" applyFont="1" applyFill="1" applyBorder="1" applyAlignment="1">
      <alignment horizontal="right" vertical="center"/>
    </xf>
    <xf numFmtId="0" fontId="10" fillId="0" borderId="1" xfId="3" applyNumberFormat="1" applyFont="1" applyFill="1" applyBorder="1" applyAlignment="1" applyProtection="1">
      <alignment horizontal="right"/>
      <protection locked="0"/>
    </xf>
    <xf numFmtId="3" fontId="2" fillId="0" borderId="1" xfId="1" applyNumberFormat="1" applyFont="1" applyFill="1" applyBorder="1" applyAlignment="1">
      <alignment horizontal="right" vertical="center"/>
    </xf>
    <xf numFmtId="4" fontId="2" fillId="0" borderId="1" xfId="3" applyNumberFormat="1" applyFont="1" applyFill="1" applyBorder="1" applyAlignment="1">
      <alignment horizontal="right" vertical="center"/>
    </xf>
    <xf numFmtId="167" fontId="2" fillId="0" borderId="1" xfId="3" applyNumberFormat="1" applyFont="1" applyFill="1" applyBorder="1" applyAlignment="1">
      <alignment horizontal="right" vertical="center"/>
    </xf>
    <xf numFmtId="4" fontId="2" fillId="0" borderId="1" xfId="5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2" fillId="0" borderId="0" xfId="3" applyNumberFormat="1" applyFont="1" applyFill="1" applyAlignment="1">
      <alignment horizontal="right" vertical="center"/>
    </xf>
    <xf numFmtId="3" fontId="2" fillId="0" borderId="0" xfId="3" applyNumberFormat="1" applyFont="1" applyFill="1" applyAlignment="1">
      <alignment vertical="center"/>
    </xf>
    <xf numFmtId="0" fontId="2" fillId="4" borderId="1" xfId="3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 applyProtection="1">
      <alignment horizontal="center" vertical="center"/>
      <protection locked="0" hidden="1"/>
    </xf>
    <xf numFmtId="167" fontId="2" fillId="0" borderId="1" xfId="5" applyNumberFormat="1" applyFont="1" applyFill="1" applyBorder="1" applyAlignment="1" applyProtection="1">
      <alignment horizontal="right" vertical="center"/>
      <protection locked="0"/>
    </xf>
    <xf numFmtId="3" fontId="10" fillId="0" borderId="1" xfId="3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4" fontId="6" fillId="0" borderId="1" xfId="5" applyNumberFormat="1" applyFont="1" applyFill="1" applyBorder="1" applyAlignment="1">
      <alignment vertical="center"/>
    </xf>
    <xf numFmtId="3" fontId="6" fillId="0" borderId="1" xfId="5" applyNumberFormat="1" applyFont="1" applyFill="1" applyBorder="1" applyAlignment="1">
      <alignment vertical="center"/>
    </xf>
    <xf numFmtId="3" fontId="2" fillId="0" borderId="1" xfId="5" applyNumberFormat="1" applyFont="1" applyFill="1" applyBorder="1" applyAlignment="1">
      <alignment vertical="center"/>
    </xf>
    <xf numFmtId="3" fontId="6" fillId="0" borderId="1" xfId="5" applyNumberFormat="1" applyFont="1" applyFill="1" applyBorder="1" applyAlignment="1" applyProtection="1">
      <alignment vertical="center"/>
      <protection locked="0"/>
    </xf>
    <xf numFmtId="0" fontId="6" fillId="4" borderId="1" xfId="3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4" fontId="2" fillId="0" borderId="0" xfId="3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" xfId="3" applyNumberFormat="1" applyFont="1" applyFill="1" applyBorder="1" applyAlignment="1">
      <alignment horizontal="right" vertical="center"/>
    </xf>
    <xf numFmtId="168" fontId="7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3" fillId="0" borderId="1" xfId="3" applyNumberFormat="1" applyFont="1" applyFill="1" applyBorder="1" applyAlignment="1">
      <alignment vertical="center"/>
    </xf>
    <xf numFmtId="0" fontId="23" fillId="0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" xfId="3" applyNumberFormat="1" applyFont="1" applyFill="1" applyBorder="1" applyAlignment="1" applyProtection="1">
      <alignment horizontal="left" vertical="center"/>
      <protection locked="0"/>
    </xf>
    <xf numFmtId="1" fontId="23" fillId="0" borderId="1" xfId="5" applyNumberFormat="1" applyFont="1" applyFill="1" applyBorder="1" applyAlignment="1">
      <alignment vertical="center"/>
    </xf>
    <xf numFmtId="0" fontId="23" fillId="0" borderId="1" xfId="5" applyNumberFormat="1" applyFont="1" applyFill="1" applyBorder="1" applyAlignment="1" applyProtection="1">
      <alignment horizontal="left" vertical="center"/>
      <protection locked="0"/>
    </xf>
    <xf numFmtId="3" fontId="23" fillId="0" borderId="1" xfId="5" applyNumberFormat="1" applyFont="1" applyFill="1" applyBorder="1" applyAlignment="1">
      <alignment vertical="center"/>
    </xf>
    <xf numFmtId="0" fontId="23" fillId="0" borderId="1" xfId="5" applyNumberFormat="1" applyFont="1" applyFill="1" applyBorder="1" applyAlignment="1">
      <alignment vertical="center"/>
    </xf>
    <xf numFmtId="4" fontId="23" fillId="0" borderId="1" xfId="5" applyNumberFormat="1" applyFont="1" applyFill="1" applyBorder="1" applyAlignment="1">
      <alignment vertical="center"/>
    </xf>
    <xf numFmtId="167" fontId="23" fillId="0" borderId="1" xfId="5" applyNumberFormat="1" applyFont="1" applyFill="1" applyBorder="1" applyAlignment="1">
      <alignment vertical="center"/>
    </xf>
    <xf numFmtId="167" fontId="24" fillId="0" borderId="1" xfId="5" applyNumberFormat="1" applyFont="1" applyFill="1" applyBorder="1" applyAlignment="1">
      <alignment vertical="center"/>
    </xf>
    <xf numFmtId="168" fontId="25" fillId="0" borderId="1" xfId="0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 applyProtection="1">
      <alignment horizontal="center" vertical="center"/>
      <protection locked="0"/>
    </xf>
    <xf numFmtId="0" fontId="3" fillId="0" borderId="0" xfId="6" applyNumberFormat="1" applyFont="1" applyFill="1" applyBorder="1" applyAlignment="1" applyProtection="1">
      <alignment horizontal="left" vertical="center"/>
      <protection locked="0"/>
    </xf>
    <xf numFmtId="1" fontId="3" fillId="0" borderId="0" xfId="5" applyNumberFormat="1" applyFont="1" applyFill="1" applyBorder="1" applyAlignment="1">
      <alignment vertical="center"/>
    </xf>
    <xf numFmtId="0" fontId="3" fillId="0" borderId="0" xfId="5" applyNumberFormat="1" applyFont="1" applyFill="1" applyBorder="1" applyAlignment="1" applyProtection="1">
      <alignment horizontal="left" vertical="center"/>
      <protection locked="0"/>
    </xf>
    <xf numFmtId="0" fontId="3" fillId="0" borderId="0" xfId="5" applyNumberFormat="1" applyFont="1" applyFill="1" applyBorder="1" applyAlignment="1">
      <alignment vertical="center"/>
    </xf>
    <xf numFmtId="3" fontId="3" fillId="0" borderId="0" xfId="5" applyNumberFormat="1" applyFont="1" applyFill="1" applyBorder="1" applyAlignment="1">
      <alignment vertical="center"/>
    </xf>
    <xf numFmtId="167" fontId="3" fillId="0" borderId="0" xfId="5" applyNumberFormat="1" applyFont="1" applyFill="1" applyBorder="1" applyAlignment="1">
      <alignment vertical="center"/>
    </xf>
    <xf numFmtId="4" fontId="3" fillId="0" borderId="0" xfId="5" applyNumberFormat="1" applyFont="1" applyFill="1" applyBorder="1" applyAlignment="1">
      <alignment vertical="center"/>
    </xf>
    <xf numFmtId="3" fontId="26" fillId="0" borderId="0" xfId="5" applyNumberFormat="1" applyFont="1" applyFill="1" applyBorder="1" applyAlignment="1">
      <alignment vertical="center"/>
    </xf>
    <xf numFmtId="0" fontId="24" fillId="0" borderId="0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vertical="center"/>
    </xf>
    <xf numFmtId="0" fontId="2" fillId="0" borderId="0" xfId="3" applyNumberFormat="1" applyFont="1" applyFill="1" applyAlignment="1">
      <alignment horizontal="center" vertical="center"/>
    </xf>
    <xf numFmtId="3" fontId="12" fillId="0" borderId="0" xfId="3" applyNumberFormat="1" applyFont="1" applyFill="1" applyAlignment="1">
      <alignment vertical="center"/>
    </xf>
    <xf numFmtId="0" fontId="17" fillId="0" borderId="0" xfId="3" applyNumberFormat="1" applyFont="1" applyFill="1" applyAlignment="1">
      <alignment vertical="center"/>
    </xf>
    <xf numFmtId="0" fontId="12" fillId="0" borderId="0" xfId="3" applyNumberFormat="1" applyFont="1" applyFill="1" applyAlignment="1">
      <alignment vertical="center"/>
    </xf>
    <xf numFmtId="0" fontId="28" fillId="0" borderId="0" xfId="3" applyNumberFormat="1" applyFont="1" applyFill="1" applyAlignment="1">
      <alignment vertical="center"/>
    </xf>
    <xf numFmtId="168" fontId="2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0" xfId="3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2" fillId="0" borderId="0" xfId="3" applyNumberFormat="1" applyFont="1" applyFill="1" applyBorder="1" applyAlignment="1">
      <alignment vertical="center"/>
    </xf>
    <xf numFmtId="0" fontId="2" fillId="0" borderId="0" xfId="3" applyNumberFormat="1" applyFont="1" applyFill="1" applyBorder="1" applyAlignment="1" applyProtection="1">
      <alignment horizontal="center" vertical="center"/>
      <protection locked="0"/>
    </xf>
    <xf numFmtId="0" fontId="2" fillId="0" borderId="0" xfId="5" applyNumberFormat="1" applyFont="1" applyFill="1" applyBorder="1" applyAlignment="1">
      <alignment vertical="center"/>
    </xf>
    <xf numFmtId="0" fontId="2" fillId="0" borderId="0" xfId="5" applyNumberFormat="1" applyFont="1" applyFill="1" applyBorder="1" applyAlignment="1" applyProtection="1">
      <alignment horizontal="left" vertical="center"/>
      <protection locked="0"/>
    </xf>
    <xf numFmtId="0" fontId="17" fillId="0" borderId="0" xfId="3" applyNumberFormat="1" applyFont="1" applyFill="1" applyBorder="1" applyAlignment="1">
      <alignment vertical="center"/>
    </xf>
    <xf numFmtId="0" fontId="29" fillId="0" borderId="0" xfId="5" applyNumberFormat="1" applyFont="1" applyFill="1" applyBorder="1" applyAlignment="1">
      <alignment vertical="center"/>
    </xf>
    <xf numFmtId="0" fontId="17" fillId="0" borderId="0" xfId="5" applyNumberFormat="1" applyFont="1" applyFill="1" applyBorder="1" applyAlignment="1">
      <alignment vertical="center"/>
    </xf>
    <xf numFmtId="3" fontId="2" fillId="0" borderId="0" xfId="5" applyNumberFormat="1" applyFont="1" applyFill="1" applyBorder="1" applyAlignment="1">
      <alignment vertical="center"/>
    </xf>
    <xf numFmtId="168" fontId="20" fillId="0" borderId="0" xfId="0" applyNumberFormat="1" applyFont="1" applyFill="1" applyBorder="1" applyAlignment="1">
      <alignment vertical="center"/>
    </xf>
    <xf numFmtId="0" fontId="2" fillId="0" borderId="0" xfId="7" applyNumberFormat="1" applyFont="1" applyFill="1" applyBorder="1" applyAlignment="1" applyProtection="1">
      <alignment horizontal="left" vertical="center"/>
      <protection locked="0"/>
    </xf>
    <xf numFmtId="4" fontId="2" fillId="0" borderId="0" xfId="5" applyNumberFormat="1" applyFont="1" applyFill="1" applyBorder="1" applyAlignment="1">
      <alignment vertical="center"/>
    </xf>
    <xf numFmtId="3" fontId="29" fillId="0" borderId="0" xfId="5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5" fillId="0" borderId="0" xfId="5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vertical="center"/>
    </xf>
    <xf numFmtId="0" fontId="2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 applyProtection="1">
      <alignment horizontal="left" vertical="center"/>
      <protection locked="0"/>
    </xf>
    <xf numFmtId="0" fontId="2" fillId="0" borderId="0" xfId="5" applyNumberFormat="1" applyFont="1" applyFill="1" applyAlignment="1">
      <alignment vertical="center"/>
    </xf>
    <xf numFmtId="0" fontId="2" fillId="0" borderId="0" xfId="5" applyNumberFormat="1" applyFont="1" applyFill="1" applyAlignment="1" applyProtection="1">
      <alignment horizontal="left" vertical="center"/>
      <protection locked="0"/>
    </xf>
    <xf numFmtId="0" fontId="2" fillId="0" borderId="0" xfId="5" applyNumberFormat="1" applyFont="1" applyFill="1" applyAlignment="1" applyProtection="1">
      <alignment horizontal="center" vertical="center"/>
      <protection locked="0"/>
    </xf>
    <xf numFmtId="0" fontId="5" fillId="0" borderId="0" xfId="5" applyNumberFormat="1" applyFont="1" applyFill="1" applyAlignment="1">
      <alignment vertical="center"/>
    </xf>
    <xf numFmtId="0" fontId="2" fillId="0" borderId="0" xfId="3" applyNumberFormat="1" applyFont="1" applyFill="1" applyAlignment="1" applyProtection="1">
      <alignment horizontal="left" vertical="center"/>
      <protection locked="0"/>
    </xf>
    <xf numFmtId="0" fontId="2" fillId="0" borderId="0" xfId="3" applyNumberFormat="1" applyFont="1" applyFill="1" applyAlignment="1" applyProtection="1">
      <alignment horizontal="center" vertical="center"/>
      <protection locked="0"/>
    </xf>
    <xf numFmtId="0" fontId="2" fillId="0" borderId="0" xfId="5" applyNumberFormat="1" applyFont="1" applyFill="1" applyAlignment="1" applyProtection="1">
      <alignment vertical="center"/>
      <protection locked="0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right"/>
      <protection locked="0"/>
    </xf>
    <xf numFmtId="3" fontId="6" fillId="0" borderId="1" xfId="3" applyNumberFormat="1" applyFont="1" applyFill="1" applyBorder="1" applyAlignment="1">
      <alignment horizontal="right" vertical="center"/>
    </xf>
    <xf numFmtId="0" fontId="6" fillId="0" borderId="1" xfId="3" applyNumberFormat="1" applyFont="1" applyFill="1" applyBorder="1" applyAlignment="1" applyProtection="1">
      <alignment horizontal="right"/>
      <protection locked="0"/>
    </xf>
    <xf numFmtId="0" fontId="9" fillId="2" borderId="1" xfId="2" applyFont="1" applyFill="1" applyBorder="1" applyAlignment="1">
      <alignment horizontal="center" vertical="center"/>
    </xf>
    <xf numFmtId="0" fontId="2" fillId="0" borderId="2" xfId="3" applyNumberFormat="1" applyFont="1" applyFill="1" applyBorder="1" applyAlignment="1">
      <alignment horizontal="center" vertical="center" textRotation="90"/>
    </xf>
    <xf numFmtId="0" fontId="2" fillId="0" borderId="9" xfId="3" applyNumberFormat="1" applyFont="1" applyFill="1" applyBorder="1" applyAlignment="1">
      <alignment horizontal="center" vertical="center" textRotation="90"/>
    </xf>
    <xf numFmtId="0" fontId="2" fillId="0" borderId="15" xfId="3" applyNumberFormat="1" applyFont="1" applyFill="1" applyBorder="1" applyAlignment="1">
      <alignment horizontal="center" vertical="center" textRotation="9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 applyProtection="1">
      <alignment horizontal="center" vertical="center" textRotation="90" wrapText="1"/>
      <protection locked="0"/>
    </xf>
    <xf numFmtId="165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textRotation="90" wrapText="1"/>
    </xf>
    <xf numFmtId="0" fontId="2" fillId="0" borderId="9" xfId="4" applyFont="1" applyFill="1" applyBorder="1" applyAlignment="1">
      <alignment horizontal="center" vertical="center" textRotation="90" wrapText="1"/>
    </xf>
    <xf numFmtId="0" fontId="2" fillId="0" borderId="15" xfId="4" applyFont="1" applyFill="1" applyBorder="1" applyAlignment="1">
      <alignment horizontal="center" vertical="center" textRotation="90" wrapText="1"/>
    </xf>
    <xf numFmtId="0" fontId="10" fillId="0" borderId="2" xfId="0" applyNumberFormat="1" applyFont="1" applyFill="1" applyBorder="1" applyAlignment="1">
      <alignment horizontal="center" vertical="center" textRotation="90" wrapText="1"/>
    </xf>
    <xf numFmtId="0" fontId="10" fillId="0" borderId="9" xfId="0" applyNumberFormat="1" applyFont="1" applyFill="1" applyBorder="1" applyAlignment="1">
      <alignment horizontal="center" vertical="center" textRotation="90" wrapText="1"/>
    </xf>
    <xf numFmtId="0" fontId="10" fillId="0" borderId="15" xfId="0" applyNumberFormat="1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10" fillId="4" borderId="3" xfId="1" applyNumberFormat="1" applyFont="1" applyFill="1" applyBorder="1" applyAlignment="1">
      <alignment horizontal="center" vertical="center"/>
    </xf>
    <xf numFmtId="0" fontId="10" fillId="4" borderId="5" xfId="1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textRotation="90" wrapText="1"/>
    </xf>
    <xf numFmtId="0" fontId="12" fillId="0" borderId="9" xfId="2" applyFont="1" applyFill="1" applyBorder="1" applyAlignment="1">
      <alignment horizontal="center" vertical="center" textRotation="90" wrapText="1"/>
    </xf>
    <xf numFmtId="0" fontId="12" fillId="0" borderId="15" xfId="2" applyFont="1" applyFill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 wrapText="1"/>
    </xf>
    <xf numFmtId="0" fontId="13" fillId="5" borderId="2" xfId="3" applyNumberFormat="1" applyFont="1" applyFill="1" applyBorder="1" applyAlignment="1">
      <alignment horizontal="center" vertical="center" textRotation="90" wrapText="1"/>
    </xf>
    <xf numFmtId="0" fontId="13" fillId="5" borderId="9" xfId="3" applyNumberFormat="1" applyFont="1" applyFill="1" applyBorder="1" applyAlignment="1">
      <alignment horizontal="center" vertical="center" textRotation="90" wrapText="1"/>
    </xf>
    <xf numFmtId="0" fontId="13" fillId="5" borderId="15" xfId="3" applyNumberFormat="1" applyFont="1" applyFill="1" applyBorder="1" applyAlignment="1">
      <alignment horizontal="center" vertical="center" textRotation="90" wrapText="1"/>
    </xf>
    <xf numFmtId="0" fontId="10" fillId="5" borderId="2" xfId="4" applyFont="1" applyFill="1" applyBorder="1" applyAlignment="1">
      <alignment horizontal="center" vertical="center" textRotation="90" wrapText="1"/>
    </xf>
    <xf numFmtId="0" fontId="10" fillId="5" borderId="9" xfId="4" applyFont="1" applyFill="1" applyBorder="1" applyAlignment="1">
      <alignment horizontal="center" vertical="center" textRotation="90" wrapText="1"/>
    </xf>
    <xf numFmtId="0" fontId="10" fillId="5" borderId="15" xfId="4" applyFont="1" applyFill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</cellXfs>
  <cellStyles count="8">
    <cellStyle name="Обычный" xfId="0" builtinId="0"/>
    <cellStyle name="Обычный_XGF98" xfId="4"/>
    <cellStyle name="Обычный_ДГТ-Юля" xfId="3"/>
    <cellStyle name="Обычный_хар ООО К-н 2001г" xfId="2"/>
    <cellStyle name="Обычный_Характеристика РЭУ-8" xfId="6"/>
    <cellStyle name="Финансовый" xfId="1" builtinId="3"/>
    <cellStyle name="Финансовый_ДГТ-Юля" xfId="5"/>
    <cellStyle name="Финансовый_хар ООО К-н 2001г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440"/>
  <sheetViews>
    <sheetView tabSelected="1" topLeftCell="B1" workbookViewId="0">
      <selection activeCell="W249" sqref="W249"/>
    </sheetView>
  </sheetViews>
  <sheetFormatPr defaultColWidth="9.85546875" defaultRowHeight="12.75" outlineLevelCol="1"/>
  <cols>
    <col min="1" max="1" width="8" style="10" hidden="1" customWidth="1" outlineLevel="1"/>
    <col min="2" max="2" width="3" style="108" customWidth="1" collapsed="1"/>
    <col min="3" max="3" width="29.85546875" style="10" customWidth="1"/>
    <col min="4" max="4" width="5.5703125" style="10" customWidth="1"/>
    <col min="5" max="5" width="6" style="10" hidden="1" customWidth="1" outlineLevel="1"/>
    <col min="6" max="6" width="7.140625" style="10" customWidth="1" collapsed="1"/>
    <col min="7" max="7" width="5" style="10" customWidth="1"/>
    <col min="8" max="8" width="4.5703125" style="108" customWidth="1" outlineLevel="1"/>
    <col min="9" max="9" width="4.7109375" style="108" customWidth="1" outlineLevel="1"/>
    <col min="10" max="10" width="8.140625" style="10" customWidth="1" outlineLevel="1"/>
    <col min="11" max="11" width="7.28515625" style="10" customWidth="1" outlineLevel="1"/>
    <col min="12" max="13" width="9.85546875" style="10" customWidth="1" outlineLevel="1"/>
    <col min="14" max="14" width="6" style="10" customWidth="1"/>
    <col min="15" max="15" width="7.7109375" style="10" customWidth="1"/>
    <col min="16" max="16" width="6.28515625" style="10" customWidth="1" outlineLevel="1"/>
    <col min="17" max="17" width="6" style="10" customWidth="1"/>
    <col min="18" max="18" width="9.5703125" style="141" customWidth="1"/>
    <col min="19" max="19" width="9" style="141" customWidth="1"/>
    <col min="20" max="20" width="8.28515625" style="10" customWidth="1" outlineLevel="1"/>
    <col min="21" max="22" width="7.7109375" style="10" customWidth="1" outlineLevel="1"/>
    <col min="23" max="23" width="8" style="10" customWidth="1" outlineLevel="1"/>
    <col min="24" max="24" width="8.85546875" style="10" customWidth="1" outlineLevel="1"/>
    <col min="25" max="25" width="9.5703125" style="10" customWidth="1" outlineLevel="1"/>
    <col min="26" max="27" width="8.7109375" style="10" customWidth="1" outlineLevel="1"/>
    <col min="28" max="28" width="4.140625" style="10" customWidth="1" outlineLevel="1"/>
    <col min="29" max="29" width="8.42578125" style="149" customWidth="1"/>
    <col min="30" max="30" width="7.85546875" style="141" customWidth="1"/>
    <col min="31" max="31" width="7" style="10" customWidth="1"/>
    <col min="32" max="32" width="7.5703125" style="10" customWidth="1"/>
    <col min="33" max="33" width="6.5703125" style="10" customWidth="1"/>
    <col min="34" max="34" width="8.140625" style="10" customWidth="1"/>
    <col min="35" max="35" width="10.85546875" style="10" customWidth="1"/>
    <col min="36" max="36" width="6" style="10" hidden="1" customWidth="1" outlineLevel="1"/>
    <col min="37" max="37" width="3.5703125" style="10" hidden="1" customWidth="1" outlineLevel="1"/>
    <col min="38" max="38" width="6" style="10" hidden="1" customWidth="1" outlineLevel="1" collapsed="1"/>
    <col min="39" max="39" width="6" style="10" hidden="1" customWidth="1" outlineLevel="1"/>
    <col min="40" max="40" width="8.5703125" style="10" hidden="1" customWidth="1" outlineLevel="1"/>
    <col min="41" max="42" width="6" style="10" hidden="1" customWidth="1" outlineLevel="1"/>
    <col min="43" max="43" width="4.140625" style="10" hidden="1" customWidth="1" outlineLevel="1"/>
    <col min="44" max="44" width="6" style="10" hidden="1" customWidth="1" outlineLevel="1"/>
    <col min="45" max="45" width="9.140625" style="108" hidden="1" customWidth="1" outlineLevel="1"/>
    <col min="46" max="46" width="8.5703125" style="10" hidden="1" customWidth="1" outlineLevel="1"/>
    <col min="47" max="47" width="6.28515625" style="10" hidden="1" customWidth="1" outlineLevel="1"/>
    <col min="48" max="48" width="7.42578125" style="10" hidden="1" customWidth="1" outlineLevel="1"/>
    <col min="49" max="49" width="8.85546875" style="10" hidden="1" customWidth="1" outlineLevel="1"/>
    <col min="50" max="58" width="6.140625" style="10" hidden="1" customWidth="1" outlineLevel="1"/>
    <col min="59" max="59" width="8" style="10" hidden="1" customWidth="1" outlineLevel="1"/>
    <col min="60" max="60" width="9.85546875" style="10" hidden="1" customWidth="1" outlineLevel="1"/>
    <col min="61" max="61" width="7.28515625" style="10" hidden="1" customWidth="1" outlineLevel="1"/>
    <col min="62" max="62" width="4.5703125" style="10" hidden="1" customWidth="1" outlineLevel="1"/>
    <col min="63" max="64" width="9.85546875" style="10" hidden="1" customWidth="1" outlineLevel="1"/>
    <col min="65" max="65" width="4.85546875" style="10" hidden="1" customWidth="1" outlineLevel="1"/>
    <col min="66" max="67" width="9.85546875" style="10" hidden="1" customWidth="1" outlineLevel="1"/>
    <col min="68" max="68" width="5.5703125" style="10" hidden="1" customWidth="1" outlineLevel="1"/>
    <col min="69" max="70" width="9.85546875" style="10" hidden="1" customWidth="1" outlineLevel="1"/>
    <col min="71" max="72" width="6.42578125" style="10" hidden="1" customWidth="1" outlineLevel="1"/>
    <col min="73" max="73" width="8.140625" style="10" hidden="1" customWidth="1" outlineLevel="1"/>
    <col min="74" max="74" width="8" style="10" hidden="1" customWidth="1" outlineLevel="1"/>
    <col min="75" max="75" width="6" style="10" hidden="1" customWidth="1" outlineLevel="1"/>
    <col min="76" max="76" width="8" style="10" hidden="1" customWidth="1" outlineLevel="1"/>
    <col min="77" max="78" width="12.140625" style="46" hidden="1" customWidth="1" outlineLevel="1"/>
    <col min="79" max="79" width="10.140625" style="10" customWidth="1" collapsed="1"/>
    <col min="80" max="80" width="10.140625" style="10" customWidth="1"/>
    <col min="81" max="87" width="9.85546875" style="10" customWidth="1"/>
    <col min="88" max="88" width="7.5703125" style="10" customWidth="1"/>
    <col min="89" max="89" width="9.85546875" style="10" customWidth="1"/>
    <col min="90" max="90" width="11.85546875" style="150" customWidth="1"/>
    <col min="91" max="91" width="9.85546875" style="150" customWidth="1"/>
    <col min="92" max="92" width="8.28515625" style="150" customWidth="1"/>
    <col min="93" max="93" width="12.42578125" style="150" customWidth="1"/>
    <col min="94" max="121" width="5.140625" style="10" customWidth="1"/>
    <col min="122" max="122" width="9.85546875" style="10" customWidth="1"/>
    <col min="123" max="16384" width="9.85546875" style="10"/>
  </cols>
  <sheetData>
    <row r="1" spans="1:121" s="1" customFormat="1" ht="15.75">
      <c r="B1" s="2"/>
      <c r="C1" s="3" t="s">
        <v>135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5"/>
      <c r="Y1" s="5"/>
      <c r="Z1" s="5"/>
      <c r="AA1" s="5"/>
      <c r="AB1" s="5"/>
      <c r="AC1" s="6"/>
      <c r="AD1" s="2"/>
      <c r="AE1" s="2"/>
      <c r="AF1" s="4"/>
      <c r="AG1" s="4"/>
      <c r="AH1" s="4"/>
      <c r="AI1" s="5"/>
      <c r="AJ1" s="5"/>
      <c r="AK1" s="4"/>
      <c r="AL1" s="4"/>
      <c r="AM1" s="4"/>
      <c r="AN1" s="4"/>
      <c r="AO1" s="4"/>
      <c r="AT1" s="7"/>
      <c r="BY1" s="8"/>
      <c r="BZ1" s="8"/>
      <c r="CL1" s="9"/>
      <c r="CM1" s="9"/>
      <c r="CN1" s="9"/>
      <c r="CO1" s="9"/>
      <c r="CP1" s="155" t="s">
        <v>0</v>
      </c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</row>
    <row r="2" spans="1:121">
      <c r="A2" s="156" t="s">
        <v>1</v>
      </c>
      <c r="B2" s="159" t="s">
        <v>2</v>
      </c>
      <c r="C2" s="160" t="s">
        <v>3</v>
      </c>
      <c r="D2" s="161" t="s">
        <v>4</v>
      </c>
      <c r="E2" s="161"/>
      <c r="F2" s="161" t="s">
        <v>5</v>
      </c>
      <c r="G2" s="161" t="s">
        <v>6</v>
      </c>
      <c r="H2" s="162" t="s">
        <v>7</v>
      </c>
      <c r="I2" s="162" t="s">
        <v>8</v>
      </c>
      <c r="J2" s="161" t="s">
        <v>9</v>
      </c>
      <c r="K2" s="161" t="s">
        <v>10</v>
      </c>
      <c r="L2" s="160" t="s">
        <v>11</v>
      </c>
      <c r="M2" s="160"/>
      <c r="N2" s="160" t="s">
        <v>12</v>
      </c>
      <c r="O2" s="160"/>
      <c r="P2" s="160"/>
      <c r="Q2" s="160"/>
      <c r="R2" s="163" t="s">
        <v>13</v>
      </c>
      <c r="S2" s="164"/>
      <c r="T2" s="164"/>
      <c r="U2" s="164"/>
      <c r="V2" s="164"/>
      <c r="W2" s="164"/>
      <c r="X2" s="164"/>
      <c r="Y2" s="164"/>
      <c r="Z2" s="164"/>
      <c r="AA2" s="164"/>
      <c r="AB2" s="165"/>
      <c r="AC2" s="166" t="s">
        <v>14</v>
      </c>
      <c r="AD2" s="167"/>
      <c r="AE2" s="167"/>
      <c r="AF2" s="167"/>
      <c r="AG2" s="167"/>
      <c r="AH2" s="168"/>
      <c r="AI2" s="179" t="s">
        <v>15</v>
      </c>
      <c r="AJ2" s="173" t="s">
        <v>16</v>
      </c>
      <c r="AK2" s="173" t="s">
        <v>17</v>
      </c>
      <c r="AL2" s="173" t="s">
        <v>18</v>
      </c>
      <c r="AM2" s="173" t="s">
        <v>19</v>
      </c>
      <c r="AN2" s="173" t="s">
        <v>20</v>
      </c>
      <c r="AO2" s="173" t="s">
        <v>21</v>
      </c>
      <c r="AP2" s="176" t="s">
        <v>22</v>
      </c>
      <c r="AQ2" s="176" t="s">
        <v>23</v>
      </c>
      <c r="AR2" s="176" t="s">
        <v>24</v>
      </c>
      <c r="AS2" s="176" t="s">
        <v>25</v>
      </c>
      <c r="AT2" s="176" t="s">
        <v>26</v>
      </c>
      <c r="AU2" s="169" t="s">
        <v>27</v>
      </c>
      <c r="AV2" s="169"/>
      <c r="AW2" s="169"/>
      <c r="AX2" s="176" t="s">
        <v>28</v>
      </c>
      <c r="AY2" s="176" t="s">
        <v>29</v>
      </c>
      <c r="AZ2" s="176" t="s">
        <v>30</v>
      </c>
      <c r="BA2" s="176" t="s">
        <v>31</v>
      </c>
      <c r="BB2" s="176" t="s">
        <v>32</v>
      </c>
      <c r="BC2" s="176" t="s">
        <v>33</v>
      </c>
      <c r="BD2" s="176" t="s">
        <v>34</v>
      </c>
      <c r="BE2" s="176" t="s">
        <v>35</v>
      </c>
      <c r="BF2" s="176" t="s">
        <v>36</v>
      </c>
      <c r="BG2" s="180" t="s">
        <v>37</v>
      </c>
      <c r="BH2" s="181"/>
      <c r="BI2" s="182"/>
      <c r="BJ2" s="189" t="s">
        <v>38</v>
      </c>
      <c r="BK2" s="189"/>
      <c r="BL2" s="189"/>
      <c r="BM2" s="189" t="s">
        <v>39</v>
      </c>
      <c r="BN2" s="189"/>
      <c r="BO2" s="189"/>
      <c r="BP2" s="189" t="s">
        <v>40</v>
      </c>
      <c r="BQ2" s="189"/>
      <c r="BR2" s="189"/>
      <c r="BS2" s="172" t="s">
        <v>41</v>
      </c>
      <c r="BT2" s="172"/>
      <c r="BU2" s="227" t="s">
        <v>42</v>
      </c>
      <c r="BV2" s="227" t="s">
        <v>43</v>
      </c>
      <c r="BW2" s="227" t="s">
        <v>44</v>
      </c>
      <c r="BX2" s="191" t="s">
        <v>45</v>
      </c>
      <c r="BY2" s="202" t="s">
        <v>46</v>
      </c>
      <c r="BZ2" s="203"/>
      <c r="CA2" s="208" t="s">
        <v>47</v>
      </c>
      <c r="CB2" s="211" t="s">
        <v>48</v>
      </c>
      <c r="CC2" s="169" t="s">
        <v>49</v>
      </c>
      <c r="CD2" s="169"/>
      <c r="CE2" s="180" t="s">
        <v>50</v>
      </c>
      <c r="CF2" s="182"/>
      <c r="CG2" s="180" t="s">
        <v>51</v>
      </c>
      <c r="CH2" s="182"/>
      <c r="CI2" s="194" t="s">
        <v>52</v>
      </c>
      <c r="CJ2" s="197" t="s">
        <v>53</v>
      </c>
      <c r="CK2" s="198"/>
      <c r="CL2" s="198"/>
      <c r="CM2" s="198"/>
      <c r="CN2" s="198"/>
      <c r="CO2" s="199"/>
      <c r="CP2" s="200" t="s">
        <v>54</v>
      </c>
      <c r="CQ2" s="200"/>
      <c r="CR2" s="200"/>
      <c r="CS2" s="200"/>
      <c r="CT2" s="200" t="s">
        <v>55</v>
      </c>
      <c r="CU2" s="200"/>
      <c r="CV2" s="200"/>
      <c r="CW2" s="200"/>
      <c r="CX2" s="201" t="s">
        <v>56</v>
      </c>
      <c r="CY2" s="190" t="s">
        <v>57</v>
      </c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</row>
    <row r="3" spans="1:121">
      <c r="A3" s="157"/>
      <c r="B3" s="159"/>
      <c r="C3" s="160"/>
      <c r="D3" s="161"/>
      <c r="E3" s="161"/>
      <c r="F3" s="161"/>
      <c r="G3" s="161"/>
      <c r="H3" s="162"/>
      <c r="I3" s="162"/>
      <c r="J3" s="161"/>
      <c r="K3" s="161"/>
      <c r="L3" s="160" t="s">
        <v>58</v>
      </c>
      <c r="M3" s="160" t="s">
        <v>59</v>
      </c>
      <c r="N3" s="161" t="s">
        <v>60</v>
      </c>
      <c r="O3" s="161" t="s">
        <v>61</v>
      </c>
      <c r="P3" s="161" t="s">
        <v>62</v>
      </c>
      <c r="Q3" s="191" t="s">
        <v>63</v>
      </c>
      <c r="R3" s="192" t="s">
        <v>51</v>
      </c>
      <c r="S3" s="193"/>
      <c r="T3" s="169" t="s">
        <v>64</v>
      </c>
      <c r="U3" s="169"/>
      <c r="V3" s="169"/>
      <c r="W3" s="169" t="s">
        <v>65</v>
      </c>
      <c r="X3" s="169"/>
      <c r="Y3" s="169"/>
      <c r="Z3" s="169" t="s">
        <v>66</v>
      </c>
      <c r="AA3" s="169"/>
      <c r="AB3" s="169"/>
      <c r="AC3" s="170" t="s">
        <v>67</v>
      </c>
      <c r="AD3" s="171" t="s">
        <v>65</v>
      </c>
      <c r="AE3" s="171"/>
      <c r="AF3" s="171"/>
      <c r="AG3" s="172" t="s">
        <v>64</v>
      </c>
      <c r="AH3" s="172" t="s">
        <v>66</v>
      </c>
      <c r="AI3" s="179"/>
      <c r="AJ3" s="174"/>
      <c r="AK3" s="174"/>
      <c r="AL3" s="174"/>
      <c r="AM3" s="174"/>
      <c r="AN3" s="174"/>
      <c r="AO3" s="174"/>
      <c r="AP3" s="177"/>
      <c r="AQ3" s="177"/>
      <c r="AR3" s="177"/>
      <c r="AS3" s="177"/>
      <c r="AT3" s="177"/>
      <c r="AU3" s="222" t="s">
        <v>68</v>
      </c>
      <c r="AV3" s="225" t="s">
        <v>69</v>
      </c>
      <c r="AW3" s="226"/>
      <c r="AX3" s="177"/>
      <c r="AY3" s="177"/>
      <c r="AZ3" s="177"/>
      <c r="BA3" s="177"/>
      <c r="BB3" s="177"/>
      <c r="BC3" s="177"/>
      <c r="BD3" s="177"/>
      <c r="BE3" s="177"/>
      <c r="BF3" s="177"/>
      <c r="BG3" s="183"/>
      <c r="BH3" s="184"/>
      <c r="BI3" s="185"/>
      <c r="BJ3" s="227" t="s">
        <v>70</v>
      </c>
      <c r="BK3" s="172" t="s">
        <v>71</v>
      </c>
      <c r="BL3" s="172" t="s">
        <v>72</v>
      </c>
      <c r="BM3" s="227" t="s">
        <v>70</v>
      </c>
      <c r="BN3" s="172" t="s">
        <v>71</v>
      </c>
      <c r="BO3" s="172" t="s">
        <v>72</v>
      </c>
      <c r="BP3" s="232" t="s">
        <v>70</v>
      </c>
      <c r="BQ3" s="172" t="s">
        <v>71</v>
      </c>
      <c r="BR3" s="172" t="s">
        <v>72</v>
      </c>
      <c r="BS3" s="172"/>
      <c r="BT3" s="172"/>
      <c r="BU3" s="228"/>
      <c r="BV3" s="228"/>
      <c r="BW3" s="228"/>
      <c r="BX3" s="191"/>
      <c r="BY3" s="204"/>
      <c r="BZ3" s="205"/>
      <c r="CA3" s="209"/>
      <c r="CB3" s="212"/>
      <c r="CC3" s="169"/>
      <c r="CD3" s="169"/>
      <c r="CE3" s="183"/>
      <c r="CF3" s="185"/>
      <c r="CG3" s="183"/>
      <c r="CH3" s="185"/>
      <c r="CI3" s="195"/>
      <c r="CJ3" s="220" t="s">
        <v>73</v>
      </c>
      <c r="CK3" s="220"/>
      <c r="CL3" s="220"/>
      <c r="CM3" s="220" t="s">
        <v>74</v>
      </c>
      <c r="CN3" s="220"/>
      <c r="CO3" s="220"/>
      <c r="CP3" s="200"/>
      <c r="CQ3" s="200"/>
      <c r="CR3" s="200"/>
      <c r="CS3" s="200"/>
      <c r="CT3" s="200"/>
      <c r="CU3" s="200"/>
      <c r="CV3" s="200"/>
      <c r="CW3" s="200"/>
      <c r="CX3" s="201"/>
      <c r="CY3" s="221" t="s">
        <v>75</v>
      </c>
      <c r="CZ3" s="200" t="s">
        <v>76</v>
      </c>
      <c r="DA3" s="200"/>
      <c r="DB3" s="214" t="s">
        <v>77</v>
      </c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00" t="s">
        <v>78</v>
      </c>
      <c r="DQ3" s="200"/>
    </row>
    <row r="4" spans="1:121">
      <c r="A4" s="157"/>
      <c r="B4" s="159"/>
      <c r="C4" s="160"/>
      <c r="D4" s="161"/>
      <c r="E4" s="161"/>
      <c r="F4" s="161"/>
      <c r="G4" s="161"/>
      <c r="H4" s="162"/>
      <c r="I4" s="162"/>
      <c r="J4" s="161"/>
      <c r="K4" s="161"/>
      <c r="L4" s="160"/>
      <c r="M4" s="160"/>
      <c r="N4" s="161"/>
      <c r="O4" s="161"/>
      <c r="P4" s="161"/>
      <c r="Q4" s="191"/>
      <c r="R4" s="215" t="s">
        <v>79</v>
      </c>
      <c r="S4" s="215"/>
      <c r="T4" s="216" t="s">
        <v>60</v>
      </c>
      <c r="U4" s="218" t="s">
        <v>79</v>
      </c>
      <c r="V4" s="218"/>
      <c r="W4" s="216" t="s">
        <v>60</v>
      </c>
      <c r="X4" s="218" t="s">
        <v>79</v>
      </c>
      <c r="Y4" s="218"/>
      <c r="Z4" s="216" t="s">
        <v>60</v>
      </c>
      <c r="AA4" s="218" t="s">
        <v>79</v>
      </c>
      <c r="AB4" s="218"/>
      <c r="AC4" s="170"/>
      <c r="AD4" s="219" t="s">
        <v>51</v>
      </c>
      <c r="AE4" s="219" t="s">
        <v>80</v>
      </c>
      <c r="AF4" s="219"/>
      <c r="AG4" s="172"/>
      <c r="AH4" s="172"/>
      <c r="AI4" s="179"/>
      <c r="AJ4" s="174"/>
      <c r="AK4" s="174"/>
      <c r="AL4" s="174"/>
      <c r="AM4" s="174"/>
      <c r="AN4" s="174"/>
      <c r="AO4" s="174"/>
      <c r="AP4" s="177"/>
      <c r="AQ4" s="177"/>
      <c r="AR4" s="177"/>
      <c r="AS4" s="177"/>
      <c r="AT4" s="177"/>
      <c r="AU4" s="223"/>
      <c r="AV4" s="222" t="s">
        <v>81</v>
      </c>
      <c r="AW4" s="222" t="s">
        <v>82</v>
      </c>
      <c r="AX4" s="177"/>
      <c r="AY4" s="177"/>
      <c r="AZ4" s="177"/>
      <c r="BA4" s="177"/>
      <c r="BB4" s="177"/>
      <c r="BC4" s="177"/>
      <c r="BD4" s="177"/>
      <c r="BE4" s="177"/>
      <c r="BF4" s="177"/>
      <c r="BG4" s="186"/>
      <c r="BH4" s="187"/>
      <c r="BI4" s="188"/>
      <c r="BJ4" s="228"/>
      <c r="BK4" s="172"/>
      <c r="BL4" s="172"/>
      <c r="BM4" s="228"/>
      <c r="BN4" s="172"/>
      <c r="BO4" s="172"/>
      <c r="BP4" s="232"/>
      <c r="BQ4" s="172"/>
      <c r="BR4" s="172"/>
      <c r="BS4" s="230" t="s">
        <v>83</v>
      </c>
      <c r="BT4" s="230" t="s">
        <v>84</v>
      </c>
      <c r="BU4" s="228"/>
      <c r="BV4" s="228"/>
      <c r="BW4" s="228"/>
      <c r="BX4" s="191"/>
      <c r="BY4" s="206"/>
      <c r="BZ4" s="207"/>
      <c r="CA4" s="209"/>
      <c r="CB4" s="212"/>
      <c r="CC4" s="169"/>
      <c r="CD4" s="169"/>
      <c r="CE4" s="186"/>
      <c r="CF4" s="188"/>
      <c r="CG4" s="186"/>
      <c r="CH4" s="188"/>
      <c r="CI4" s="195"/>
      <c r="CJ4" s="220"/>
      <c r="CK4" s="220"/>
      <c r="CL4" s="220"/>
      <c r="CM4" s="220"/>
      <c r="CN4" s="220"/>
      <c r="CO4" s="220"/>
      <c r="CP4" s="201" t="s">
        <v>85</v>
      </c>
      <c r="CQ4" s="201" t="s">
        <v>86</v>
      </c>
      <c r="CR4" s="201" t="s">
        <v>87</v>
      </c>
      <c r="CS4" s="201" t="s">
        <v>88</v>
      </c>
      <c r="CT4" s="201" t="s">
        <v>85</v>
      </c>
      <c r="CU4" s="201" t="s">
        <v>86</v>
      </c>
      <c r="CV4" s="201" t="s">
        <v>87</v>
      </c>
      <c r="CW4" s="201" t="s">
        <v>88</v>
      </c>
      <c r="CX4" s="201"/>
      <c r="CY4" s="221"/>
      <c r="CZ4" s="201" t="s">
        <v>89</v>
      </c>
      <c r="DA4" s="201" t="s">
        <v>90</v>
      </c>
      <c r="DB4" s="214" t="s">
        <v>89</v>
      </c>
      <c r="DC4" s="214"/>
      <c r="DD4" s="214"/>
      <c r="DE4" s="214"/>
      <c r="DF4" s="214"/>
      <c r="DG4" s="214"/>
      <c r="DH4" s="214"/>
      <c r="DI4" s="214" t="s">
        <v>90</v>
      </c>
      <c r="DJ4" s="214"/>
      <c r="DK4" s="214"/>
      <c r="DL4" s="214"/>
      <c r="DM4" s="214"/>
      <c r="DN4" s="214"/>
      <c r="DO4" s="214"/>
      <c r="DP4" s="200"/>
      <c r="DQ4" s="200"/>
    </row>
    <row r="5" spans="1:121" ht="186">
      <c r="A5" s="158"/>
      <c r="B5" s="159"/>
      <c r="C5" s="160"/>
      <c r="D5" s="161"/>
      <c r="E5" s="161"/>
      <c r="F5" s="161"/>
      <c r="G5" s="161"/>
      <c r="H5" s="162"/>
      <c r="I5" s="162"/>
      <c r="J5" s="161"/>
      <c r="K5" s="161"/>
      <c r="L5" s="160"/>
      <c r="M5" s="160"/>
      <c r="N5" s="161"/>
      <c r="O5" s="161"/>
      <c r="P5" s="161"/>
      <c r="Q5" s="191"/>
      <c r="R5" s="11" t="s">
        <v>91</v>
      </c>
      <c r="S5" s="11" t="s">
        <v>92</v>
      </c>
      <c r="T5" s="217"/>
      <c r="U5" s="12" t="s">
        <v>91</v>
      </c>
      <c r="V5" s="12" t="s">
        <v>92</v>
      </c>
      <c r="W5" s="217"/>
      <c r="X5" s="151" t="s">
        <v>91</v>
      </c>
      <c r="Y5" s="151" t="s">
        <v>92</v>
      </c>
      <c r="Z5" s="217"/>
      <c r="AA5" s="12" t="s">
        <v>91</v>
      </c>
      <c r="AB5" s="12" t="s">
        <v>92</v>
      </c>
      <c r="AC5" s="170"/>
      <c r="AD5" s="219"/>
      <c r="AE5" s="13" t="s">
        <v>93</v>
      </c>
      <c r="AF5" s="14" t="s">
        <v>94</v>
      </c>
      <c r="AG5" s="172"/>
      <c r="AH5" s="172"/>
      <c r="AI5" s="179"/>
      <c r="AJ5" s="175"/>
      <c r="AK5" s="175"/>
      <c r="AL5" s="175"/>
      <c r="AM5" s="175"/>
      <c r="AN5" s="175"/>
      <c r="AO5" s="175"/>
      <c r="AP5" s="178"/>
      <c r="AQ5" s="178"/>
      <c r="AR5" s="178"/>
      <c r="AS5" s="178"/>
      <c r="AT5" s="178"/>
      <c r="AU5" s="224"/>
      <c r="AV5" s="224"/>
      <c r="AW5" s="224"/>
      <c r="AX5" s="178"/>
      <c r="AY5" s="178"/>
      <c r="AZ5" s="178"/>
      <c r="BA5" s="178"/>
      <c r="BB5" s="178"/>
      <c r="BC5" s="178"/>
      <c r="BD5" s="178"/>
      <c r="BE5" s="178"/>
      <c r="BF5" s="178"/>
      <c r="BG5" s="15" t="s">
        <v>95</v>
      </c>
      <c r="BH5" s="15" t="s">
        <v>96</v>
      </c>
      <c r="BI5" s="16" t="s">
        <v>97</v>
      </c>
      <c r="BJ5" s="229"/>
      <c r="BK5" s="172"/>
      <c r="BL5" s="172"/>
      <c r="BM5" s="229"/>
      <c r="BN5" s="172"/>
      <c r="BO5" s="172"/>
      <c r="BP5" s="232"/>
      <c r="BQ5" s="172"/>
      <c r="BR5" s="172"/>
      <c r="BS5" s="231"/>
      <c r="BT5" s="231"/>
      <c r="BU5" s="229"/>
      <c r="BV5" s="229"/>
      <c r="BW5" s="229"/>
      <c r="BX5" s="191"/>
      <c r="BY5" s="17" t="s">
        <v>98</v>
      </c>
      <c r="BZ5" s="17" t="s">
        <v>99</v>
      </c>
      <c r="CA5" s="210"/>
      <c r="CB5" s="213"/>
      <c r="CC5" s="18" t="s">
        <v>6</v>
      </c>
      <c r="CD5" s="18" t="s">
        <v>100</v>
      </c>
      <c r="CE5" s="18" t="s">
        <v>6</v>
      </c>
      <c r="CF5" s="18" t="s">
        <v>100</v>
      </c>
      <c r="CG5" s="18" t="s">
        <v>6</v>
      </c>
      <c r="CH5" s="18" t="s">
        <v>100</v>
      </c>
      <c r="CI5" s="196"/>
      <c r="CJ5" s="19" t="s">
        <v>6</v>
      </c>
      <c r="CK5" s="19" t="s">
        <v>101</v>
      </c>
      <c r="CL5" s="20" t="s">
        <v>102</v>
      </c>
      <c r="CM5" s="21" t="s">
        <v>6</v>
      </c>
      <c r="CN5" s="21" t="s">
        <v>103</v>
      </c>
      <c r="CO5" s="20" t="s">
        <v>104</v>
      </c>
      <c r="CP5" s="201"/>
      <c r="CQ5" s="201"/>
      <c r="CR5" s="201"/>
      <c r="CS5" s="201"/>
      <c r="CT5" s="201"/>
      <c r="CU5" s="201"/>
      <c r="CV5" s="201"/>
      <c r="CW5" s="201"/>
      <c r="CX5" s="201"/>
      <c r="CY5" s="221"/>
      <c r="CZ5" s="201"/>
      <c r="DA5" s="201"/>
      <c r="DB5" s="22" t="s">
        <v>105</v>
      </c>
      <c r="DC5" s="22" t="s">
        <v>106</v>
      </c>
      <c r="DD5" s="23" t="s">
        <v>107</v>
      </c>
      <c r="DE5" s="23" t="s">
        <v>108</v>
      </c>
      <c r="DF5" s="22" t="s">
        <v>109</v>
      </c>
      <c r="DG5" s="23" t="s">
        <v>107</v>
      </c>
      <c r="DH5" s="23" t="s">
        <v>108</v>
      </c>
      <c r="DI5" s="22" t="s">
        <v>105</v>
      </c>
      <c r="DJ5" s="22" t="s">
        <v>106</v>
      </c>
      <c r="DK5" s="23" t="s">
        <v>107</v>
      </c>
      <c r="DL5" s="23" t="s">
        <v>108</v>
      </c>
      <c r="DM5" s="22" t="s">
        <v>109</v>
      </c>
      <c r="DN5" s="23" t="s">
        <v>107</v>
      </c>
      <c r="DO5" s="23" t="s">
        <v>108</v>
      </c>
      <c r="DP5" s="23" t="s">
        <v>85</v>
      </c>
      <c r="DQ5" s="23" t="s">
        <v>110</v>
      </c>
    </row>
    <row r="6" spans="1:121">
      <c r="A6" s="24"/>
      <c r="B6" s="24"/>
      <c r="C6" s="24">
        <v>1</v>
      </c>
      <c r="D6" s="24">
        <v>2</v>
      </c>
      <c r="E6" s="24"/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O6" s="24">
        <v>13</v>
      </c>
      <c r="P6" s="24">
        <v>14</v>
      </c>
      <c r="Q6" s="24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4">
        <v>21</v>
      </c>
      <c r="X6" s="24">
        <v>22</v>
      </c>
      <c r="Y6" s="24">
        <v>23</v>
      </c>
      <c r="Z6" s="24">
        <v>24</v>
      </c>
      <c r="AA6" s="24">
        <v>25</v>
      </c>
      <c r="AB6" s="24">
        <v>26</v>
      </c>
      <c r="AC6" s="24">
        <v>27</v>
      </c>
      <c r="AD6" s="24">
        <v>28</v>
      </c>
      <c r="AE6" s="24">
        <v>29</v>
      </c>
      <c r="AF6" s="24">
        <v>30</v>
      </c>
      <c r="AG6" s="24">
        <v>31</v>
      </c>
      <c r="AH6" s="24">
        <v>32</v>
      </c>
      <c r="AI6" s="24">
        <v>33</v>
      </c>
      <c r="AJ6" s="24">
        <v>34</v>
      </c>
      <c r="AK6" s="24">
        <v>35</v>
      </c>
      <c r="AL6" s="24">
        <v>36</v>
      </c>
      <c r="AM6" s="24">
        <v>37</v>
      </c>
      <c r="AN6" s="24">
        <v>38</v>
      </c>
      <c r="AO6" s="24">
        <v>39</v>
      </c>
      <c r="AP6" s="24">
        <v>40</v>
      </c>
      <c r="AQ6" s="24">
        <v>41</v>
      </c>
      <c r="AR6" s="24">
        <v>42</v>
      </c>
      <c r="AS6" s="24">
        <v>43</v>
      </c>
      <c r="AT6" s="24">
        <v>44</v>
      </c>
      <c r="AU6" s="24">
        <v>45</v>
      </c>
      <c r="AV6" s="24">
        <v>46</v>
      </c>
      <c r="AW6" s="24">
        <v>47</v>
      </c>
      <c r="AX6" s="24">
        <v>48</v>
      </c>
      <c r="AY6" s="24">
        <v>49</v>
      </c>
      <c r="AZ6" s="24">
        <v>50</v>
      </c>
      <c r="BA6" s="24">
        <v>51</v>
      </c>
      <c r="BB6" s="24">
        <v>52</v>
      </c>
      <c r="BC6" s="24">
        <v>53</v>
      </c>
      <c r="BD6" s="24">
        <v>54</v>
      </c>
      <c r="BE6" s="24">
        <v>55</v>
      </c>
      <c r="BF6" s="24">
        <v>56</v>
      </c>
      <c r="BG6" s="24">
        <v>57</v>
      </c>
      <c r="BH6" s="24">
        <v>58</v>
      </c>
      <c r="BI6" s="24">
        <v>59</v>
      </c>
      <c r="BJ6" s="24">
        <v>60</v>
      </c>
      <c r="BK6" s="24">
        <v>61</v>
      </c>
      <c r="BL6" s="24">
        <v>62</v>
      </c>
      <c r="BM6" s="24">
        <v>63</v>
      </c>
      <c r="BN6" s="24">
        <v>64</v>
      </c>
      <c r="BO6" s="24">
        <v>65</v>
      </c>
      <c r="BP6" s="24">
        <v>66</v>
      </c>
      <c r="BQ6" s="24">
        <v>67</v>
      </c>
      <c r="BR6" s="24">
        <v>68</v>
      </c>
      <c r="BS6" s="24">
        <v>69</v>
      </c>
      <c r="BT6" s="24">
        <v>70</v>
      </c>
      <c r="BU6" s="24">
        <v>71</v>
      </c>
      <c r="BV6" s="24">
        <v>72</v>
      </c>
      <c r="BW6" s="24">
        <v>73</v>
      </c>
      <c r="BX6" s="24">
        <v>74</v>
      </c>
      <c r="BY6" s="24">
        <v>75</v>
      </c>
      <c r="BZ6" s="24">
        <v>76</v>
      </c>
      <c r="CA6" s="24">
        <v>77</v>
      </c>
      <c r="CB6" s="24">
        <v>78</v>
      </c>
      <c r="CC6" s="24">
        <v>79</v>
      </c>
      <c r="CD6" s="24">
        <v>80</v>
      </c>
      <c r="CE6" s="24">
        <v>81</v>
      </c>
      <c r="CF6" s="24">
        <v>82</v>
      </c>
      <c r="CG6" s="24">
        <v>83</v>
      </c>
      <c r="CH6" s="24">
        <v>84</v>
      </c>
      <c r="CI6" s="24">
        <v>85</v>
      </c>
      <c r="CJ6" s="24">
        <v>86</v>
      </c>
      <c r="CK6" s="24">
        <v>87</v>
      </c>
      <c r="CL6" s="24">
        <v>88</v>
      </c>
      <c r="CM6" s="24">
        <v>89</v>
      </c>
      <c r="CN6" s="24">
        <v>90</v>
      </c>
      <c r="CO6" s="24">
        <v>91</v>
      </c>
      <c r="CP6" s="24">
        <v>92</v>
      </c>
      <c r="CQ6" s="24">
        <v>93</v>
      </c>
      <c r="CR6" s="24">
        <v>94</v>
      </c>
      <c r="CS6" s="24">
        <v>95</v>
      </c>
      <c r="CT6" s="24">
        <v>96</v>
      </c>
      <c r="CU6" s="24">
        <v>97</v>
      </c>
      <c r="CV6" s="24">
        <v>98</v>
      </c>
      <c r="CW6" s="24">
        <v>99</v>
      </c>
      <c r="CX6" s="24">
        <v>100</v>
      </c>
      <c r="CY6" s="24">
        <v>101</v>
      </c>
      <c r="CZ6" s="24">
        <v>102</v>
      </c>
      <c r="DA6" s="24">
        <v>103</v>
      </c>
      <c r="DB6" s="24">
        <v>104</v>
      </c>
      <c r="DC6" s="24">
        <v>105</v>
      </c>
      <c r="DD6" s="24">
        <v>106</v>
      </c>
      <c r="DE6" s="24">
        <v>107</v>
      </c>
      <c r="DF6" s="24">
        <v>108</v>
      </c>
      <c r="DG6" s="24">
        <v>109</v>
      </c>
      <c r="DH6" s="24">
        <v>110</v>
      </c>
      <c r="DI6" s="24">
        <v>111</v>
      </c>
      <c r="DJ6" s="24">
        <v>112</v>
      </c>
      <c r="DK6" s="24">
        <v>113</v>
      </c>
      <c r="DL6" s="24">
        <v>114</v>
      </c>
      <c r="DM6" s="24">
        <v>115</v>
      </c>
      <c r="DN6" s="24">
        <v>116</v>
      </c>
      <c r="DO6" s="24">
        <v>117</v>
      </c>
      <c r="DP6" s="24">
        <v>118</v>
      </c>
      <c r="DQ6" s="24">
        <v>119</v>
      </c>
    </row>
    <row r="7" spans="1:121">
      <c r="A7" s="47" t="s">
        <v>111</v>
      </c>
      <c r="B7" s="48">
        <v>3</v>
      </c>
      <c r="C7" s="47" t="s">
        <v>112</v>
      </c>
      <c r="D7" s="49">
        <v>1978</v>
      </c>
      <c r="E7" s="50"/>
      <c r="F7" s="51" t="s">
        <v>113</v>
      </c>
      <c r="G7" s="52">
        <v>1</v>
      </c>
      <c r="H7" s="50">
        <v>9</v>
      </c>
      <c r="I7" s="50" t="s">
        <v>114</v>
      </c>
      <c r="J7" s="53">
        <v>28812</v>
      </c>
      <c r="K7" s="53">
        <v>1196</v>
      </c>
      <c r="L7" s="53">
        <v>1425</v>
      </c>
      <c r="M7" s="53"/>
      <c r="N7" s="53">
        <f>317+2+1</f>
        <v>320</v>
      </c>
      <c r="O7" s="53">
        <f>317+2+1</f>
        <v>320</v>
      </c>
      <c r="P7" s="53">
        <v>324</v>
      </c>
      <c r="Q7" s="53">
        <v>347</v>
      </c>
      <c r="R7" s="58">
        <f>6098.55+38.1+16.52</f>
        <v>6153.170000000001</v>
      </c>
      <c r="S7" s="65">
        <f>4417.18+11.17</f>
        <v>4428.3500000000004</v>
      </c>
      <c r="T7" s="54">
        <f t="shared" ref="T7:T15" si="0">N7-W7-Z7</f>
        <v>210</v>
      </c>
      <c r="U7" s="55">
        <f t="shared" ref="U7:V15" si="1">R7-X7-AA7</f>
        <v>4110.7900000000009</v>
      </c>
      <c r="V7" s="55">
        <f t="shared" si="1"/>
        <v>2980.4700000000003</v>
      </c>
      <c r="W7" s="53">
        <v>110</v>
      </c>
      <c r="X7" s="56">
        <v>2042.3799999999999</v>
      </c>
      <c r="Y7" s="56">
        <v>1447.88</v>
      </c>
      <c r="Z7" s="57"/>
      <c r="AA7" s="57"/>
      <c r="AB7" s="57"/>
      <c r="AC7" s="56">
        <f t="shared" ref="AC7:AC15" si="2">AD7+AG7+AH7</f>
        <v>197.57</v>
      </c>
      <c r="AD7" s="58">
        <f t="shared" ref="AD7:AD15" si="3">AE7+AF7</f>
        <v>197.57</v>
      </c>
      <c r="AE7" s="57"/>
      <c r="AF7" s="58">
        <f>252.19-38.1-16.52</f>
        <v>197.57</v>
      </c>
      <c r="AG7" s="57"/>
      <c r="AH7" s="57"/>
      <c r="AI7" s="59">
        <f t="shared" ref="AI7:AI15" si="4">R7+AC7</f>
        <v>6350.7400000000007</v>
      </c>
      <c r="AJ7" s="53"/>
      <c r="AK7" s="53">
        <v>2</v>
      </c>
      <c r="AL7" s="53">
        <v>2</v>
      </c>
      <c r="AM7" s="53">
        <v>1</v>
      </c>
      <c r="AN7" s="53"/>
      <c r="AO7" s="53">
        <v>1</v>
      </c>
      <c r="AP7" s="53">
        <v>4526</v>
      </c>
      <c r="AQ7" s="53"/>
      <c r="AR7" s="53">
        <v>180</v>
      </c>
      <c r="AS7" s="53">
        <v>256</v>
      </c>
      <c r="AT7" s="53">
        <v>76</v>
      </c>
      <c r="AU7" s="53">
        <v>7841</v>
      </c>
      <c r="AV7" s="53"/>
      <c r="AW7" s="53">
        <v>7841</v>
      </c>
      <c r="AX7" s="53">
        <v>3264</v>
      </c>
      <c r="AY7" s="53">
        <v>228</v>
      </c>
      <c r="AZ7" s="53">
        <v>1165</v>
      </c>
      <c r="BA7" s="53">
        <v>1165</v>
      </c>
      <c r="BB7" s="53">
        <v>34</v>
      </c>
      <c r="BC7" s="53">
        <v>67</v>
      </c>
      <c r="BD7" s="53">
        <v>324</v>
      </c>
      <c r="BE7" s="53">
        <v>972</v>
      </c>
      <c r="BF7" s="53">
        <v>1</v>
      </c>
      <c r="BG7" s="53">
        <v>17000</v>
      </c>
      <c r="BH7" s="53">
        <v>710</v>
      </c>
      <c r="BI7" s="53">
        <v>200</v>
      </c>
      <c r="BJ7" s="36" t="str">
        <f t="shared" ref="BJ7:BJ15" si="5">IF((I7="кир"),G7,"0")</f>
        <v>0</v>
      </c>
      <c r="BK7" s="36" t="str">
        <f t="shared" ref="BK7:BK15" si="6">IF((I7="кир"),R7,"0")</f>
        <v>0</v>
      </c>
      <c r="BL7" s="36" t="str">
        <f t="shared" ref="BL7:BL15" si="7">IF((I7="кир"),S7,"0")</f>
        <v>0</v>
      </c>
      <c r="BM7" s="36">
        <f t="shared" ref="BM7:BM15" si="8">IF((I7="пан"),G7,"0")</f>
        <v>1</v>
      </c>
      <c r="BN7" s="36">
        <f t="shared" ref="BN7:BN15" si="9">IF((I7="пан"),R7,"0")</f>
        <v>6153.170000000001</v>
      </c>
      <c r="BO7" s="36">
        <f t="shared" ref="BO7:BO15" si="10">IF((I7="пан"),S7,"0")</f>
        <v>4428.3500000000004</v>
      </c>
      <c r="BP7" s="36" t="str">
        <f t="shared" ref="BP7:BP15" si="11">IF((I7="смеш"),G7,"0")</f>
        <v>0</v>
      </c>
      <c r="BQ7" s="36" t="str">
        <f t="shared" ref="BQ7:BQ15" si="12">IF((I7="смеш"),R7,"0")</f>
        <v>0</v>
      </c>
      <c r="BR7" s="36" t="str">
        <f t="shared" ref="BR7:BR15" si="13">IF((I7="смеш"),S7,"0")</f>
        <v>0</v>
      </c>
      <c r="BS7" s="53"/>
      <c r="BT7" s="53"/>
      <c r="BU7" s="53"/>
      <c r="BV7" s="53"/>
      <c r="BW7" s="53"/>
      <c r="BX7" s="36"/>
      <c r="BY7" s="37">
        <v>1841.71</v>
      </c>
      <c r="BZ7" s="37">
        <v>1841.71</v>
      </c>
      <c r="CA7" s="60">
        <v>3090</v>
      </c>
      <c r="CB7" s="60">
        <f t="shared" ref="CB7:CB15" si="14">CA7-K7</f>
        <v>1894</v>
      </c>
      <c r="CC7" s="61" t="str">
        <f t="shared" ref="CC7:CC15" si="15">IF(CD7&gt;0,G7,"0")</f>
        <v>0</v>
      </c>
      <c r="CD7" s="62">
        <f t="shared" ref="CD7:CD15" si="16">AV7</f>
        <v>0</v>
      </c>
      <c r="CE7" s="61">
        <f t="shared" ref="CE7:CE15" si="17">IF(CF7&gt;0,G7,"0")</f>
        <v>1</v>
      </c>
      <c r="CF7" s="62">
        <f t="shared" ref="CF7:CF15" si="18">AW7</f>
        <v>7841</v>
      </c>
      <c r="CG7" s="62">
        <f t="shared" ref="CG7:CH15" si="19">CC7+CE7</f>
        <v>1</v>
      </c>
      <c r="CH7" s="62">
        <f t="shared" si="19"/>
        <v>7841</v>
      </c>
      <c r="CI7" s="63">
        <v>66</v>
      </c>
      <c r="CJ7" s="39" t="str">
        <f t="shared" ref="CJ7:CJ15" si="20">IF((X7/R7*100&gt;=50), G7, "0")</f>
        <v>0</v>
      </c>
      <c r="CK7" s="39" t="str">
        <f t="shared" ref="CK7:CK15" si="21">IF((X7/R7*100&gt;=50), R7, "0")</f>
        <v>0</v>
      </c>
      <c r="CL7" s="40">
        <f t="shared" ref="CL7:CL15" si="22">X7/R7*100</f>
        <v>33.192322006380444</v>
      </c>
      <c r="CM7" s="41" t="str">
        <f t="shared" ref="CM7:CM15" si="23">IF(((X7+AD7)/AI7*100&gt;=50), G7, "0")</f>
        <v>0</v>
      </c>
      <c r="CN7" s="41" t="str">
        <f t="shared" ref="CN7:CN15" si="24">IF(((X7+AD7)/AI7*100&gt;=50), AI7, "0")</f>
        <v>0</v>
      </c>
      <c r="CO7" s="40">
        <f t="shared" ref="CO7:CO15" si="25">(X7+AD7)/AI7*100</f>
        <v>35.27069286413866</v>
      </c>
      <c r="CP7" s="42">
        <v>1</v>
      </c>
      <c r="CQ7" s="42">
        <v>0</v>
      </c>
      <c r="CR7" s="42">
        <v>0</v>
      </c>
      <c r="CS7" s="42">
        <v>1</v>
      </c>
      <c r="CT7" s="42">
        <v>2</v>
      </c>
      <c r="CU7" s="42">
        <v>0</v>
      </c>
      <c r="CV7" s="42">
        <v>0</v>
      </c>
      <c r="CW7" s="42">
        <v>1</v>
      </c>
      <c r="CX7" s="42">
        <v>0</v>
      </c>
      <c r="CY7" s="43">
        <v>321</v>
      </c>
      <c r="CZ7" s="64">
        <v>236</v>
      </c>
      <c r="DA7" s="44">
        <v>85</v>
      </c>
      <c r="DB7" s="42">
        <v>109</v>
      </c>
      <c r="DC7" s="42">
        <v>72</v>
      </c>
      <c r="DD7" s="45">
        <v>236</v>
      </c>
      <c r="DE7" s="42">
        <v>72</v>
      </c>
      <c r="DF7" s="42">
        <v>72</v>
      </c>
      <c r="DG7" s="42">
        <v>236</v>
      </c>
      <c r="DH7" s="42">
        <v>72</v>
      </c>
      <c r="DI7" s="42">
        <v>25</v>
      </c>
      <c r="DJ7" s="42">
        <v>14</v>
      </c>
      <c r="DK7" s="44">
        <v>85</v>
      </c>
      <c r="DL7" s="42">
        <v>14</v>
      </c>
      <c r="DM7" s="42">
        <v>14</v>
      </c>
      <c r="DN7" s="44">
        <v>85</v>
      </c>
      <c r="DO7" s="42">
        <v>14</v>
      </c>
      <c r="DP7" s="44">
        <f t="shared" ref="DP7:DP15" si="26">CY7</f>
        <v>321</v>
      </c>
      <c r="DQ7" s="44">
        <f t="shared" ref="DQ7:DQ15" si="27">DP7</f>
        <v>321</v>
      </c>
    </row>
    <row r="8" spans="1:121" s="1" customFormat="1">
      <c r="A8" s="47" t="s">
        <v>111</v>
      </c>
      <c r="B8" s="48">
        <v>5</v>
      </c>
      <c r="C8" s="47" t="s">
        <v>115</v>
      </c>
      <c r="D8" s="49">
        <v>1976</v>
      </c>
      <c r="E8" s="50"/>
      <c r="F8" s="51" t="s">
        <v>113</v>
      </c>
      <c r="G8" s="52">
        <v>1</v>
      </c>
      <c r="H8" s="50">
        <v>9</v>
      </c>
      <c r="I8" s="50" t="s">
        <v>114</v>
      </c>
      <c r="J8" s="53">
        <v>28978</v>
      </c>
      <c r="K8" s="53">
        <v>1201</v>
      </c>
      <c r="L8" s="53">
        <v>1419</v>
      </c>
      <c r="M8" s="53"/>
      <c r="N8" s="53">
        <v>345</v>
      </c>
      <c r="O8" s="53">
        <v>345</v>
      </c>
      <c r="P8" s="53">
        <v>346</v>
      </c>
      <c r="Q8" s="152">
        <v>375</v>
      </c>
      <c r="R8" s="58">
        <v>6636.4</v>
      </c>
      <c r="S8" s="65">
        <v>4675.6000000000004</v>
      </c>
      <c r="T8" s="54">
        <f t="shared" si="0"/>
        <v>220</v>
      </c>
      <c r="U8" s="67">
        <f t="shared" si="1"/>
        <v>4285.8999999999996</v>
      </c>
      <c r="V8" s="67">
        <f t="shared" si="1"/>
        <v>3026.2000000000003</v>
      </c>
      <c r="W8" s="53">
        <v>125</v>
      </c>
      <c r="X8" s="56">
        <v>2350.5</v>
      </c>
      <c r="Y8" s="56">
        <v>1649.4</v>
      </c>
      <c r="Z8" s="57"/>
      <c r="AA8" s="57"/>
      <c r="AB8" s="57"/>
      <c r="AC8" s="56">
        <f t="shared" si="2"/>
        <v>55.1</v>
      </c>
      <c r="AD8" s="58">
        <f t="shared" si="3"/>
        <v>55.1</v>
      </c>
      <c r="AE8" s="57"/>
      <c r="AF8" s="58">
        <v>55.1</v>
      </c>
      <c r="AG8" s="57"/>
      <c r="AH8" s="57"/>
      <c r="AI8" s="68">
        <f t="shared" si="4"/>
        <v>6691.5</v>
      </c>
      <c r="AJ8" s="53"/>
      <c r="AK8" s="53">
        <v>2</v>
      </c>
      <c r="AL8" s="53">
        <v>2</v>
      </c>
      <c r="AM8" s="53">
        <v>1</v>
      </c>
      <c r="AN8" s="53"/>
      <c r="AO8" s="53">
        <v>1</v>
      </c>
      <c r="AP8" s="53">
        <v>4534</v>
      </c>
      <c r="AQ8" s="53"/>
      <c r="AR8" s="53">
        <v>480</v>
      </c>
      <c r="AS8" s="53">
        <v>220</v>
      </c>
      <c r="AT8" s="53">
        <v>76</v>
      </c>
      <c r="AU8" s="53">
        <v>7423</v>
      </c>
      <c r="AV8" s="53"/>
      <c r="AW8" s="53">
        <v>7423</v>
      </c>
      <c r="AX8" s="53">
        <v>3268</v>
      </c>
      <c r="AY8" s="53">
        <v>232</v>
      </c>
      <c r="AZ8" s="53">
        <v>1173</v>
      </c>
      <c r="BA8" s="53">
        <v>1173</v>
      </c>
      <c r="BB8" s="53">
        <v>34</v>
      </c>
      <c r="BC8" s="53">
        <v>54</v>
      </c>
      <c r="BD8" s="53">
        <v>378</v>
      </c>
      <c r="BE8" s="53">
        <v>1097</v>
      </c>
      <c r="BF8" s="53">
        <v>1</v>
      </c>
      <c r="BG8" s="53">
        <v>17000</v>
      </c>
      <c r="BH8" s="53">
        <v>710</v>
      </c>
      <c r="BI8" s="53">
        <v>200</v>
      </c>
      <c r="BJ8" s="36" t="str">
        <f t="shared" si="5"/>
        <v>0</v>
      </c>
      <c r="BK8" s="36" t="str">
        <f t="shared" si="6"/>
        <v>0</v>
      </c>
      <c r="BL8" s="36" t="str">
        <f t="shared" si="7"/>
        <v>0</v>
      </c>
      <c r="BM8" s="36">
        <f t="shared" si="8"/>
        <v>1</v>
      </c>
      <c r="BN8" s="36">
        <f t="shared" si="9"/>
        <v>6636.4</v>
      </c>
      <c r="BO8" s="36">
        <f t="shared" si="10"/>
        <v>4675.6000000000004</v>
      </c>
      <c r="BP8" s="36" t="str">
        <f t="shared" si="11"/>
        <v>0</v>
      </c>
      <c r="BQ8" s="36" t="str">
        <f t="shared" si="12"/>
        <v>0</v>
      </c>
      <c r="BR8" s="36" t="str">
        <f t="shared" si="13"/>
        <v>0</v>
      </c>
      <c r="BS8" s="53"/>
      <c r="BT8" s="53"/>
      <c r="BU8" s="53"/>
      <c r="BV8" s="53"/>
      <c r="BW8" s="53"/>
      <c r="BX8" s="36"/>
      <c r="BY8" s="37">
        <v>1816.6</v>
      </c>
      <c r="BZ8" s="37">
        <v>1816.6</v>
      </c>
      <c r="CA8" s="60">
        <v>3550</v>
      </c>
      <c r="CB8" s="60">
        <f t="shared" si="14"/>
        <v>2349</v>
      </c>
      <c r="CC8" s="61" t="str">
        <f t="shared" si="15"/>
        <v>0</v>
      </c>
      <c r="CD8" s="62">
        <f t="shared" si="16"/>
        <v>0</v>
      </c>
      <c r="CE8" s="61">
        <f t="shared" si="17"/>
        <v>1</v>
      </c>
      <c r="CF8" s="62">
        <f t="shared" si="18"/>
        <v>7423</v>
      </c>
      <c r="CG8" s="62">
        <f t="shared" si="19"/>
        <v>1</v>
      </c>
      <c r="CH8" s="62">
        <f t="shared" si="19"/>
        <v>7423</v>
      </c>
      <c r="CI8" s="69">
        <v>71</v>
      </c>
      <c r="CJ8" s="39" t="str">
        <f t="shared" si="20"/>
        <v>0</v>
      </c>
      <c r="CK8" s="39" t="str">
        <f t="shared" si="21"/>
        <v>0</v>
      </c>
      <c r="CL8" s="40">
        <f t="shared" si="22"/>
        <v>35.418299077813273</v>
      </c>
      <c r="CM8" s="41" t="str">
        <f t="shared" si="23"/>
        <v>0</v>
      </c>
      <c r="CN8" s="41" t="str">
        <f t="shared" si="24"/>
        <v>0</v>
      </c>
      <c r="CO8" s="40">
        <f t="shared" si="25"/>
        <v>35.950085929911083</v>
      </c>
      <c r="CP8" s="42">
        <v>1</v>
      </c>
      <c r="CQ8" s="42">
        <v>0</v>
      </c>
      <c r="CR8" s="42">
        <v>0</v>
      </c>
      <c r="CS8" s="42">
        <v>1</v>
      </c>
      <c r="CT8" s="42">
        <v>2</v>
      </c>
      <c r="CU8" s="42">
        <v>0</v>
      </c>
      <c r="CV8" s="42">
        <v>0</v>
      </c>
      <c r="CW8" s="42">
        <v>1</v>
      </c>
      <c r="CX8" s="42">
        <v>0</v>
      </c>
      <c r="CY8" s="43">
        <v>349</v>
      </c>
      <c r="CZ8" s="64">
        <v>315</v>
      </c>
      <c r="DA8" s="44">
        <v>34</v>
      </c>
      <c r="DB8" s="42">
        <v>137</v>
      </c>
      <c r="DC8" s="42">
        <v>70</v>
      </c>
      <c r="DD8" s="45">
        <v>315</v>
      </c>
      <c r="DE8" s="42">
        <v>70</v>
      </c>
      <c r="DF8" s="42">
        <v>70</v>
      </c>
      <c r="DG8" s="42">
        <v>315</v>
      </c>
      <c r="DH8" s="42">
        <v>70</v>
      </c>
      <c r="DI8" s="42">
        <v>11</v>
      </c>
      <c r="DJ8" s="42">
        <v>8</v>
      </c>
      <c r="DK8" s="44">
        <v>34</v>
      </c>
      <c r="DL8" s="42">
        <v>8</v>
      </c>
      <c r="DM8" s="42">
        <v>8</v>
      </c>
      <c r="DN8" s="44">
        <v>34</v>
      </c>
      <c r="DO8" s="42">
        <v>8</v>
      </c>
      <c r="DP8" s="44">
        <f t="shared" si="26"/>
        <v>349</v>
      </c>
      <c r="DQ8" s="44">
        <f t="shared" si="27"/>
        <v>349</v>
      </c>
    </row>
    <row r="9" spans="1:121" s="1" customFormat="1">
      <c r="A9" s="47" t="s">
        <v>111</v>
      </c>
      <c r="B9" s="48">
        <v>6</v>
      </c>
      <c r="C9" s="47" t="s">
        <v>116</v>
      </c>
      <c r="D9" s="49">
        <v>1972</v>
      </c>
      <c r="E9" s="50"/>
      <c r="F9" s="51" t="s">
        <v>113</v>
      </c>
      <c r="G9" s="52">
        <v>1</v>
      </c>
      <c r="H9" s="50">
        <v>9</v>
      </c>
      <c r="I9" s="50" t="s">
        <v>114</v>
      </c>
      <c r="J9" s="53">
        <v>29083</v>
      </c>
      <c r="K9" s="53">
        <v>1192</v>
      </c>
      <c r="L9" s="53">
        <v>1404</v>
      </c>
      <c r="M9" s="53"/>
      <c r="N9" s="53">
        <f>352+1+1+1</f>
        <v>355</v>
      </c>
      <c r="O9" s="53">
        <f>352+1+1+1</f>
        <v>355</v>
      </c>
      <c r="P9" s="53">
        <v>355</v>
      </c>
      <c r="Q9" s="53">
        <v>365</v>
      </c>
      <c r="R9" s="58">
        <f>6712.34+21.74+21.8+16.67</f>
        <v>6772.55</v>
      </c>
      <c r="S9" s="65">
        <f>4880.12+16.44+16.42+11.28</f>
        <v>4924.2599999999993</v>
      </c>
      <c r="T9" s="66">
        <f t="shared" si="0"/>
        <v>224</v>
      </c>
      <c r="U9" s="67">
        <f t="shared" si="1"/>
        <v>4293.1000000000004</v>
      </c>
      <c r="V9" s="67">
        <f t="shared" si="1"/>
        <v>3128.9999999999991</v>
      </c>
      <c r="W9" s="53">
        <v>131</v>
      </c>
      <c r="X9" s="56">
        <v>2479.4499999999998</v>
      </c>
      <c r="Y9" s="56">
        <v>1795.26</v>
      </c>
      <c r="Z9" s="57"/>
      <c r="AA9" s="57"/>
      <c r="AB9" s="57"/>
      <c r="AC9" s="56">
        <f t="shared" si="2"/>
        <v>43.470000000000013</v>
      </c>
      <c r="AD9" s="58">
        <f t="shared" si="3"/>
        <v>43.470000000000013</v>
      </c>
      <c r="AE9" s="57"/>
      <c r="AF9" s="58">
        <f>129.11-25.43-21.74-21.8-16.67</f>
        <v>43.470000000000013</v>
      </c>
      <c r="AG9" s="57"/>
      <c r="AH9" s="57"/>
      <c r="AI9" s="68">
        <f t="shared" si="4"/>
        <v>6816.02</v>
      </c>
      <c r="AJ9" s="53"/>
      <c r="AK9" s="53">
        <v>2</v>
      </c>
      <c r="AL9" s="53">
        <v>2</v>
      </c>
      <c r="AM9" s="53">
        <v>1</v>
      </c>
      <c r="AN9" s="53"/>
      <c r="AO9" s="53">
        <v>1</v>
      </c>
      <c r="AP9" s="53">
        <v>4561</v>
      </c>
      <c r="AQ9" s="53"/>
      <c r="AR9" s="53">
        <v>381</v>
      </c>
      <c r="AS9" s="53">
        <v>236</v>
      </c>
      <c r="AT9" s="53">
        <v>76</v>
      </c>
      <c r="AU9" s="53">
        <v>7403</v>
      </c>
      <c r="AV9" s="53"/>
      <c r="AW9" s="53">
        <v>7403</v>
      </c>
      <c r="AX9" s="53">
        <v>3384</v>
      </c>
      <c r="AY9" s="53">
        <v>231</v>
      </c>
      <c r="AZ9" s="53">
        <v>1174</v>
      </c>
      <c r="BA9" s="53">
        <v>1174</v>
      </c>
      <c r="BB9" s="53">
        <v>34</v>
      </c>
      <c r="BC9" s="53">
        <v>54</v>
      </c>
      <c r="BD9" s="53">
        <v>384</v>
      </c>
      <c r="BE9" s="53">
        <v>1121</v>
      </c>
      <c r="BF9" s="53">
        <v>1</v>
      </c>
      <c r="BG9" s="53">
        <v>17000</v>
      </c>
      <c r="BH9" s="53">
        <v>710</v>
      </c>
      <c r="BI9" s="53">
        <v>200</v>
      </c>
      <c r="BJ9" s="36" t="str">
        <f t="shared" si="5"/>
        <v>0</v>
      </c>
      <c r="BK9" s="36" t="str">
        <f t="shared" si="6"/>
        <v>0</v>
      </c>
      <c r="BL9" s="36" t="str">
        <f t="shared" si="7"/>
        <v>0</v>
      </c>
      <c r="BM9" s="36">
        <f t="shared" si="8"/>
        <v>1</v>
      </c>
      <c r="BN9" s="36">
        <f t="shared" si="9"/>
        <v>6772.55</v>
      </c>
      <c r="BO9" s="36">
        <f t="shared" si="10"/>
        <v>4924.2599999999993</v>
      </c>
      <c r="BP9" s="36" t="str">
        <f t="shared" si="11"/>
        <v>0</v>
      </c>
      <c r="BQ9" s="36" t="str">
        <f t="shared" si="12"/>
        <v>0</v>
      </c>
      <c r="BR9" s="36" t="str">
        <f t="shared" si="13"/>
        <v>0</v>
      </c>
      <c r="BS9" s="53"/>
      <c r="BT9" s="53"/>
      <c r="BU9" s="53"/>
      <c r="BV9" s="53"/>
      <c r="BW9" s="53"/>
      <c r="BX9" s="36"/>
      <c r="BY9" s="37">
        <v>1929.68</v>
      </c>
      <c r="BZ9" s="37">
        <v>1929.68</v>
      </c>
      <c r="CA9" s="60">
        <v>2472</v>
      </c>
      <c r="CB9" s="60">
        <f t="shared" si="14"/>
        <v>1280</v>
      </c>
      <c r="CC9" s="61" t="str">
        <f t="shared" si="15"/>
        <v>0</v>
      </c>
      <c r="CD9" s="62">
        <f t="shared" si="16"/>
        <v>0</v>
      </c>
      <c r="CE9" s="61">
        <f t="shared" si="17"/>
        <v>1</v>
      </c>
      <c r="CF9" s="62">
        <f t="shared" si="18"/>
        <v>7403</v>
      </c>
      <c r="CG9" s="62">
        <f t="shared" si="19"/>
        <v>1</v>
      </c>
      <c r="CH9" s="62">
        <f t="shared" si="19"/>
        <v>7403</v>
      </c>
      <c r="CI9" s="69">
        <v>73</v>
      </c>
      <c r="CJ9" s="39" t="str">
        <f t="shared" si="20"/>
        <v>0</v>
      </c>
      <c r="CK9" s="39" t="str">
        <f t="shared" si="21"/>
        <v>0</v>
      </c>
      <c r="CL9" s="40">
        <f t="shared" si="22"/>
        <v>36.610287114897631</v>
      </c>
      <c r="CM9" s="41" t="str">
        <f t="shared" si="23"/>
        <v>0</v>
      </c>
      <c r="CN9" s="41" t="str">
        <f t="shared" si="24"/>
        <v>0</v>
      </c>
      <c r="CO9" s="40">
        <f t="shared" si="25"/>
        <v>37.014562750696143</v>
      </c>
      <c r="CP9" s="42">
        <v>1</v>
      </c>
      <c r="CQ9" s="42">
        <v>0</v>
      </c>
      <c r="CR9" s="42">
        <v>0</v>
      </c>
      <c r="CS9" s="42">
        <v>1</v>
      </c>
      <c r="CT9" s="42">
        <v>2</v>
      </c>
      <c r="CU9" s="42">
        <v>0</v>
      </c>
      <c r="CV9" s="42">
        <v>0</v>
      </c>
      <c r="CW9" s="42">
        <v>1</v>
      </c>
      <c r="CX9" s="42">
        <v>0</v>
      </c>
      <c r="CY9" s="43">
        <v>354</v>
      </c>
      <c r="CZ9" s="64">
        <v>236</v>
      </c>
      <c r="DA9" s="44">
        <v>118</v>
      </c>
      <c r="DB9" s="42">
        <v>102</v>
      </c>
      <c r="DC9" s="42">
        <v>68</v>
      </c>
      <c r="DD9" s="45">
        <v>236</v>
      </c>
      <c r="DE9" s="42">
        <v>68</v>
      </c>
      <c r="DF9" s="42">
        <v>68</v>
      </c>
      <c r="DG9" s="42">
        <v>236</v>
      </c>
      <c r="DH9" s="42">
        <v>68</v>
      </c>
      <c r="DI9" s="42">
        <v>16</v>
      </c>
      <c r="DJ9" s="42">
        <v>14</v>
      </c>
      <c r="DK9" s="44">
        <v>118</v>
      </c>
      <c r="DL9" s="42">
        <v>14</v>
      </c>
      <c r="DM9" s="42">
        <v>14</v>
      </c>
      <c r="DN9" s="44">
        <v>118</v>
      </c>
      <c r="DO9" s="42">
        <v>14</v>
      </c>
      <c r="DP9" s="44">
        <f t="shared" si="26"/>
        <v>354</v>
      </c>
      <c r="DQ9" s="44">
        <f t="shared" si="27"/>
        <v>354</v>
      </c>
    </row>
    <row r="10" spans="1:121" s="46" customFormat="1">
      <c r="A10" s="25" t="s">
        <v>117</v>
      </c>
      <c r="B10" s="26">
        <v>8</v>
      </c>
      <c r="C10" s="25" t="s">
        <v>118</v>
      </c>
      <c r="D10" s="27">
        <v>1975</v>
      </c>
      <c r="E10" s="28"/>
      <c r="F10" s="70" t="s">
        <v>113</v>
      </c>
      <c r="G10" s="29">
        <v>1</v>
      </c>
      <c r="H10" s="30">
        <v>9</v>
      </c>
      <c r="I10" s="28" t="s">
        <v>114</v>
      </c>
      <c r="J10" s="29">
        <v>29083</v>
      </c>
      <c r="K10" s="29">
        <v>1215</v>
      </c>
      <c r="L10" s="29"/>
      <c r="M10" s="29">
        <v>1232</v>
      </c>
      <c r="N10" s="29">
        <f>345+1+1</f>
        <v>347</v>
      </c>
      <c r="O10" s="29">
        <f>345+1+1</f>
        <v>347</v>
      </c>
      <c r="P10" s="29">
        <v>346</v>
      </c>
      <c r="Q10" s="153">
        <v>417</v>
      </c>
      <c r="R10" s="71">
        <f>6592.1+21.41+21.7</f>
        <v>6635.21</v>
      </c>
      <c r="S10" s="72">
        <f>4792.9+16.4</f>
        <v>4809.2999999999993</v>
      </c>
      <c r="T10" s="66">
        <f t="shared" si="0"/>
        <v>189</v>
      </c>
      <c r="U10" s="73">
        <f t="shared" si="1"/>
        <v>3638.4999999999982</v>
      </c>
      <c r="V10" s="73">
        <f t="shared" si="1"/>
        <v>2637.2999999999993</v>
      </c>
      <c r="W10" s="53">
        <v>158</v>
      </c>
      <c r="X10" s="56">
        <v>2996.7100000000019</v>
      </c>
      <c r="Y10" s="56">
        <v>2172</v>
      </c>
      <c r="Z10" s="33"/>
      <c r="AA10" s="33"/>
      <c r="AB10" s="33"/>
      <c r="AC10" s="56">
        <f t="shared" si="2"/>
        <v>17.099999999999998</v>
      </c>
      <c r="AD10" s="31">
        <f t="shared" si="3"/>
        <v>17.099999999999998</v>
      </c>
      <c r="AE10" s="32"/>
      <c r="AF10" s="31">
        <f>89.6-29.4-21.4-21.7</f>
        <v>17.099999999999998</v>
      </c>
      <c r="AG10" s="33"/>
      <c r="AH10" s="33"/>
      <c r="AI10" s="34">
        <f t="shared" si="4"/>
        <v>6652.31</v>
      </c>
      <c r="AJ10" s="29"/>
      <c r="AK10" s="29">
        <v>2</v>
      </c>
      <c r="AL10" s="29">
        <v>2</v>
      </c>
      <c r="AM10" s="29">
        <v>1</v>
      </c>
      <c r="AN10" s="29"/>
      <c r="AO10" s="29">
        <v>1</v>
      </c>
      <c r="AP10" s="29">
        <v>4603</v>
      </c>
      <c r="AQ10" s="29"/>
      <c r="AR10" s="29">
        <v>324</v>
      </c>
      <c r="AS10" s="35">
        <v>247</v>
      </c>
      <c r="AT10" s="29">
        <v>76</v>
      </c>
      <c r="AU10" s="29">
        <v>7224</v>
      </c>
      <c r="AV10" s="29"/>
      <c r="AW10" s="29">
        <v>7224</v>
      </c>
      <c r="AX10" s="29">
        <v>3390</v>
      </c>
      <c r="AY10" s="29">
        <v>223</v>
      </c>
      <c r="AZ10" s="29">
        <v>1174</v>
      </c>
      <c r="BA10" s="29">
        <v>1174</v>
      </c>
      <c r="BB10" s="29">
        <v>62</v>
      </c>
      <c r="BC10" s="29">
        <v>54</v>
      </c>
      <c r="BD10" s="29">
        <v>378</v>
      </c>
      <c r="BE10" s="29">
        <v>1096</v>
      </c>
      <c r="BF10" s="29">
        <v>1</v>
      </c>
      <c r="BG10" s="29">
        <v>17000</v>
      </c>
      <c r="BH10" s="29">
        <v>710</v>
      </c>
      <c r="BI10" s="29">
        <v>200</v>
      </c>
      <c r="BJ10" s="36" t="str">
        <f t="shared" si="5"/>
        <v>0</v>
      </c>
      <c r="BK10" s="36" t="str">
        <f t="shared" si="6"/>
        <v>0</v>
      </c>
      <c r="BL10" s="36" t="str">
        <f t="shared" si="7"/>
        <v>0</v>
      </c>
      <c r="BM10" s="36">
        <f t="shared" si="8"/>
        <v>1</v>
      </c>
      <c r="BN10" s="36">
        <f t="shared" si="9"/>
        <v>6635.21</v>
      </c>
      <c r="BO10" s="36">
        <f t="shared" si="10"/>
        <v>4809.2999999999993</v>
      </c>
      <c r="BP10" s="36" t="str">
        <f t="shared" si="11"/>
        <v>0</v>
      </c>
      <c r="BQ10" s="36" t="str">
        <f t="shared" si="12"/>
        <v>0</v>
      </c>
      <c r="BR10" s="36" t="str">
        <f t="shared" si="13"/>
        <v>0</v>
      </c>
      <c r="BS10" s="29"/>
      <c r="BT10" s="29"/>
      <c r="BU10" s="29"/>
      <c r="BV10" s="29"/>
      <c r="BW10" s="29"/>
      <c r="BX10" s="29"/>
      <c r="BY10" s="37">
        <v>1780.3</v>
      </c>
      <c r="BZ10" s="37">
        <v>1780.3</v>
      </c>
      <c r="CA10" s="60">
        <v>2340</v>
      </c>
      <c r="CB10" s="60">
        <f t="shared" si="14"/>
        <v>1125</v>
      </c>
      <c r="CC10" s="61" t="str">
        <f t="shared" si="15"/>
        <v>0</v>
      </c>
      <c r="CD10" s="62">
        <f t="shared" si="16"/>
        <v>0</v>
      </c>
      <c r="CE10" s="61">
        <f t="shared" si="17"/>
        <v>1</v>
      </c>
      <c r="CF10" s="62">
        <f t="shared" si="18"/>
        <v>7224</v>
      </c>
      <c r="CG10" s="62">
        <f t="shared" si="19"/>
        <v>1</v>
      </c>
      <c r="CH10" s="62">
        <f t="shared" si="19"/>
        <v>7224</v>
      </c>
      <c r="CI10" s="38">
        <v>70</v>
      </c>
      <c r="CJ10" s="39" t="str">
        <f t="shared" si="20"/>
        <v>0</v>
      </c>
      <c r="CK10" s="39" t="str">
        <f t="shared" si="21"/>
        <v>0</v>
      </c>
      <c r="CL10" s="40">
        <f t="shared" si="22"/>
        <v>45.16375517881125</v>
      </c>
      <c r="CM10" s="41" t="str">
        <f t="shared" si="23"/>
        <v>0</v>
      </c>
      <c r="CN10" s="41" t="str">
        <f t="shared" si="24"/>
        <v>0</v>
      </c>
      <c r="CO10" s="40">
        <f t="shared" si="25"/>
        <v>45.304713700955027</v>
      </c>
      <c r="CP10" s="42">
        <v>1</v>
      </c>
      <c r="CQ10" s="42">
        <v>0</v>
      </c>
      <c r="CR10" s="42">
        <v>0</v>
      </c>
      <c r="CS10" s="42">
        <v>1</v>
      </c>
      <c r="CT10" s="42">
        <v>2</v>
      </c>
      <c r="CU10" s="42">
        <v>0</v>
      </c>
      <c r="CV10" s="42">
        <v>0</v>
      </c>
      <c r="CW10" s="42">
        <v>1</v>
      </c>
      <c r="CX10" s="42">
        <v>0</v>
      </c>
      <c r="CY10" s="43">
        <v>338</v>
      </c>
      <c r="CZ10" s="64">
        <v>271</v>
      </c>
      <c r="DA10" s="44">
        <v>67</v>
      </c>
      <c r="DB10" s="42">
        <v>126</v>
      </c>
      <c r="DC10" s="42">
        <v>65</v>
      </c>
      <c r="DD10" s="45">
        <v>271</v>
      </c>
      <c r="DE10" s="42">
        <v>65</v>
      </c>
      <c r="DF10" s="42">
        <v>65</v>
      </c>
      <c r="DG10" s="42">
        <v>271</v>
      </c>
      <c r="DH10" s="42">
        <v>65</v>
      </c>
      <c r="DI10" s="42">
        <v>25</v>
      </c>
      <c r="DJ10" s="42">
        <v>19</v>
      </c>
      <c r="DK10" s="44">
        <v>67</v>
      </c>
      <c r="DL10" s="42">
        <v>19</v>
      </c>
      <c r="DM10" s="42">
        <v>19</v>
      </c>
      <c r="DN10" s="44">
        <v>67</v>
      </c>
      <c r="DO10" s="42">
        <v>19</v>
      </c>
      <c r="DP10" s="44">
        <f t="shared" si="26"/>
        <v>338</v>
      </c>
      <c r="DQ10" s="44">
        <f t="shared" si="27"/>
        <v>338</v>
      </c>
    </row>
    <row r="11" spans="1:121" s="46" customFormat="1">
      <c r="A11" s="25" t="s">
        <v>117</v>
      </c>
      <c r="B11" s="26">
        <v>9</v>
      </c>
      <c r="C11" s="25" t="s">
        <v>119</v>
      </c>
      <c r="D11" s="27">
        <v>1975</v>
      </c>
      <c r="E11" s="28"/>
      <c r="F11" s="70" t="s">
        <v>113</v>
      </c>
      <c r="G11" s="29">
        <v>1</v>
      </c>
      <c r="H11" s="30">
        <v>9</v>
      </c>
      <c r="I11" s="28" t="s">
        <v>114</v>
      </c>
      <c r="J11" s="29">
        <v>29316</v>
      </c>
      <c r="K11" s="29">
        <v>1168</v>
      </c>
      <c r="L11" s="29"/>
      <c r="M11" s="29">
        <v>1273</v>
      </c>
      <c r="N11" s="29">
        <f>342+2+1</f>
        <v>345</v>
      </c>
      <c r="O11" s="29">
        <f>342+2+1</f>
        <v>345</v>
      </c>
      <c r="P11" s="29">
        <v>347</v>
      </c>
      <c r="Q11" s="153">
        <v>376</v>
      </c>
      <c r="R11" s="71">
        <f>6560.58+38.08+16.2</f>
        <v>6614.86</v>
      </c>
      <c r="S11" s="72">
        <f>4786.81+11</f>
        <v>4797.8100000000004</v>
      </c>
      <c r="T11" s="66">
        <f t="shared" si="0"/>
        <v>210</v>
      </c>
      <c r="U11" s="73">
        <f t="shared" si="1"/>
        <v>4036.1299999999997</v>
      </c>
      <c r="V11" s="73">
        <f t="shared" si="1"/>
        <v>2929.9100000000003</v>
      </c>
      <c r="W11" s="53">
        <v>135</v>
      </c>
      <c r="X11" s="56">
        <v>2578.73</v>
      </c>
      <c r="Y11" s="56">
        <v>1867.9</v>
      </c>
      <c r="Z11" s="33"/>
      <c r="AA11" s="33"/>
      <c r="AB11" s="33"/>
      <c r="AC11" s="56">
        <f t="shared" si="2"/>
        <v>37.599999999999994</v>
      </c>
      <c r="AD11" s="31">
        <f t="shared" si="3"/>
        <v>37.599999999999994</v>
      </c>
      <c r="AE11" s="32"/>
      <c r="AF11" s="31">
        <f>91.8-38-16.2</f>
        <v>37.599999999999994</v>
      </c>
      <c r="AG11" s="33"/>
      <c r="AH11" s="33"/>
      <c r="AI11" s="34">
        <f t="shared" si="4"/>
        <v>6652.46</v>
      </c>
      <c r="AJ11" s="29"/>
      <c r="AK11" s="29">
        <v>2</v>
      </c>
      <c r="AL11" s="29">
        <v>2</v>
      </c>
      <c r="AM11" s="29">
        <v>1</v>
      </c>
      <c r="AN11" s="29"/>
      <c r="AO11" s="29">
        <v>1</v>
      </c>
      <c r="AP11" s="29">
        <v>4591</v>
      </c>
      <c r="AQ11" s="29"/>
      <c r="AR11" s="29">
        <v>480</v>
      </c>
      <c r="AS11" s="35">
        <v>274</v>
      </c>
      <c r="AT11" s="29">
        <v>76</v>
      </c>
      <c r="AU11" s="29">
        <v>7124</v>
      </c>
      <c r="AV11" s="29"/>
      <c r="AW11" s="29">
        <v>7124</v>
      </c>
      <c r="AX11" s="29">
        <v>3284</v>
      </c>
      <c r="AY11" s="29">
        <v>194</v>
      </c>
      <c r="AZ11" s="29">
        <v>1168</v>
      </c>
      <c r="BA11" s="29">
        <v>1168</v>
      </c>
      <c r="BB11" s="29">
        <v>71</v>
      </c>
      <c r="BC11" s="29">
        <v>54</v>
      </c>
      <c r="BD11" s="29">
        <v>378</v>
      </c>
      <c r="BE11" s="29">
        <v>1097</v>
      </c>
      <c r="BF11" s="29">
        <v>1</v>
      </c>
      <c r="BG11" s="29">
        <v>17000</v>
      </c>
      <c r="BH11" s="29">
        <v>710</v>
      </c>
      <c r="BI11" s="29">
        <v>200</v>
      </c>
      <c r="BJ11" s="36" t="str">
        <f t="shared" si="5"/>
        <v>0</v>
      </c>
      <c r="BK11" s="36" t="str">
        <f t="shared" si="6"/>
        <v>0</v>
      </c>
      <c r="BL11" s="36" t="str">
        <f t="shared" si="7"/>
        <v>0</v>
      </c>
      <c r="BM11" s="36">
        <f t="shared" si="8"/>
        <v>1</v>
      </c>
      <c r="BN11" s="36">
        <f t="shared" si="9"/>
        <v>6614.86</v>
      </c>
      <c r="BO11" s="36">
        <f t="shared" si="10"/>
        <v>4797.8100000000004</v>
      </c>
      <c r="BP11" s="36" t="str">
        <f t="shared" si="11"/>
        <v>0</v>
      </c>
      <c r="BQ11" s="36" t="str">
        <f t="shared" si="12"/>
        <v>0</v>
      </c>
      <c r="BR11" s="36" t="str">
        <f t="shared" si="13"/>
        <v>0</v>
      </c>
      <c r="BS11" s="29"/>
      <c r="BT11" s="29"/>
      <c r="BU11" s="29"/>
      <c r="BV11" s="29"/>
      <c r="BW11" s="29"/>
      <c r="BX11" s="29"/>
      <c r="BY11" s="37">
        <v>1798.4</v>
      </c>
      <c r="BZ11" s="37">
        <v>1798.4</v>
      </c>
      <c r="CA11" s="60">
        <v>2519</v>
      </c>
      <c r="CB11" s="60">
        <f t="shared" si="14"/>
        <v>1351</v>
      </c>
      <c r="CC11" s="61" t="str">
        <f t="shared" si="15"/>
        <v>0</v>
      </c>
      <c r="CD11" s="62">
        <f t="shared" si="16"/>
        <v>0</v>
      </c>
      <c r="CE11" s="61">
        <f t="shared" si="17"/>
        <v>1</v>
      </c>
      <c r="CF11" s="62">
        <f t="shared" si="18"/>
        <v>7124</v>
      </c>
      <c r="CG11" s="62">
        <f t="shared" si="19"/>
        <v>1</v>
      </c>
      <c r="CH11" s="62">
        <f t="shared" si="19"/>
        <v>7124</v>
      </c>
      <c r="CI11" s="38">
        <v>61</v>
      </c>
      <c r="CJ11" s="39" t="str">
        <f t="shared" si="20"/>
        <v>0</v>
      </c>
      <c r="CK11" s="39" t="str">
        <f t="shared" si="21"/>
        <v>0</v>
      </c>
      <c r="CL11" s="40">
        <f t="shared" si="22"/>
        <v>38.983893839023047</v>
      </c>
      <c r="CM11" s="41" t="str">
        <f t="shared" si="23"/>
        <v>0</v>
      </c>
      <c r="CN11" s="41" t="str">
        <f t="shared" si="24"/>
        <v>0</v>
      </c>
      <c r="CO11" s="40">
        <f t="shared" si="25"/>
        <v>39.328759586679212</v>
      </c>
      <c r="CP11" s="42">
        <v>1</v>
      </c>
      <c r="CQ11" s="42">
        <v>0</v>
      </c>
      <c r="CR11" s="42">
        <v>0</v>
      </c>
      <c r="CS11" s="42">
        <v>0</v>
      </c>
      <c r="CT11" s="42">
        <v>2</v>
      </c>
      <c r="CU11" s="42">
        <v>0</v>
      </c>
      <c r="CV11" s="42">
        <v>0</v>
      </c>
      <c r="CW11" s="42">
        <v>1</v>
      </c>
      <c r="CX11" s="42">
        <v>0</v>
      </c>
      <c r="CY11" s="43">
        <v>338</v>
      </c>
      <c r="CZ11" s="64">
        <v>288</v>
      </c>
      <c r="DA11" s="44">
        <v>50</v>
      </c>
      <c r="DB11" s="42">
        <v>124</v>
      </c>
      <c r="DC11" s="42">
        <v>63</v>
      </c>
      <c r="DD11" s="45">
        <v>288</v>
      </c>
      <c r="DE11" s="42">
        <v>63</v>
      </c>
      <c r="DF11" s="42">
        <v>63</v>
      </c>
      <c r="DG11" s="42">
        <v>288</v>
      </c>
      <c r="DH11" s="42">
        <v>63</v>
      </c>
      <c r="DI11" s="42">
        <v>11</v>
      </c>
      <c r="DJ11" s="42">
        <v>8</v>
      </c>
      <c r="DK11" s="44">
        <v>50</v>
      </c>
      <c r="DL11" s="42">
        <v>8</v>
      </c>
      <c r="DM11" s="42">
        <v>8</v>
      </c>
      <c r="DN11" s="44">
        <v>50</v>
      </c>
      <c r="DO11" s="42">
        <v>8</v>
      </c>
      <c r="DP11" s="44">
        <f t="shared" si="26"/>
        <v>338</v>
      </c>
      <c r="DQ11" s="44">
        <f t="shared" si="27"/>
        <v>338</v>
      </c>
    </row>
    <row r="12" spans="1:121" s="46" customFormat="1">
      <c r="A12" s="25" t="s">
        <v>117</v>
      </c>
      <c r="B12" s="26">
        <v>10</v>
      </c>
      <c r="C12" s="25" t="s">
        <v>120</v>
      </c>
      <c r="D12" s="27">
        <v>1970</v>
      </c>
      <c r="E12" s="28"/>
      <c r="F12" s="70" t="s">
        <v>113</v>
      </c>
      <c r="G12" s="29">
        <v>1</v>
      </c>
      <c r="H12" s="30">
        <v>9</v>
      </c>
      <c r="I12" s="28" t="s">
        <v>114</v>
      </c>
      <c r="J12" s="29">
        <v>28839</v>
      </c>
      <c r="K12" s="29">
        <v>1207</v>
      </c>
      <c r="L12" s="29"/>
      <c r="M12" s="29">
        <v>1201</v>
      </c>
      <c r="N12" s="29">
        <f>352+1+2+2</f>
        <v>357</v>
      </c>
      <c r="O12" s="29">
        <f>352+1+2+2</f>
        <v>357</v>
      </c>
      <c r="P12" s="29">
        <v>357</v>
      </c>
      <c r="Q12" s="154">
        <v>465</v>
      </c>
      <c r="R12" s="31">
        <f>6722.6+16.66+16.73+21.75+16.73+16.5</f>
        <v>6810.9699999999993</v>
      </c>
      <c r="S12" s="74">
        <f>4872.46+10.9+16.27+11.4+11.62</f>
        <v>4922.6499999999996</v>
      </c>
      <c r="T12" s="54">
        <f t="shared" si="0"/>
        <v>194</v>
      </c>
      <c r="U12" s="73">
        <f t="shared" si="1"/>
        <v>3753.6899999999991</v>
      </c>
      <c r="V12" s="73">
        <f t="shared" si="1"/>
        <v>2717.49</v>
      </c>
      <c r="W12" s="53">
        <v>163</v>
      </c>
      <c r="X12" s="56">
        <v>3057.28</v>
      </c>
      <c r="Y12" s="56">
        <v>2205.16</v>
      </c>
      <c r="Z12" s="33"/>
      <c r="AA12" s="33"/>
      <c r="AB12" s="33"/>
      <c r="AC12" s="56">
        <f t="shared" si="2"/>
        <v>38.36999999999999</v>
      </c>
      <c r="AD12" s="31">
        <f t="shared" si="3"/>
        <v>38.36999999999999</v>
      </c>
      <c r="AE12" s="32"/>
      <c r="AF12" s="31">
        <f>126.74-16.66-16.73-21.75-16.73-16.5</f>
        <v>38.36999999999999</v>
      </c>
      <c r="AG12" s="33"/>
      <c r="AH12" s="33"/>
      <c r="AI12" s="34">
        <f t="shared" si="4"/>
        <v>6849.3399999999992</v>
      </c>
      <c r="AJ12" s="29"/>
      <c r="AK12" s="29">
        <v>2</v>
      </c>
      <c r="AL12" s="29">
        <v>2</v>
      </c>
      <c r="AM12" s="29">
        <v>1</v>
      </c>
      <c r="AN12" s="29"/>
      <c r="AO12" s="29">
        <v>1</v>
      </c>
      <c r="AP12" s="29">
        <v>3339</v>
      </c>
      <c r="AQ12" s="29"/>
      <c r="AR12" s="29">
        <v>381</v>
      </c>
      <c r="AS12" s="35">
        <v>258</v>
      </c>
      <c r="AT12" s="29">
        <v>1305</v>
      </c>
      <c r="AU12" s="29">
        <v>9331</v>
      </c>
      <c r="AV12" s="29"/>
      <c r="AW12" s="29">
        <v>9331</v>
      </c>
      <c r="AX12" s="29">
        <v>3265</v>
      </c>
      <c r="AY12" s="29">
        <v>225</v>
      </c>
      <c r="AZ12" s="29">
        <v>1166</v>
      </c>
      <c r="BA12" s="29">
        <v>1166</v>
      </c>
      <c r="BB12" s="29">
        <v>62</v>
      </c>
      <c r="BC12" s="29">
        <v>54</v>
      </c>
      <c r="BD12" s="29">
        <v>402</v>
      </c>
      <c r="BE12" s="29">
        <v>1120</v>
      </c>
      <c r="BF12" s="29">
        <v>1</v>
      </c>
      <c r="BG12" s="29">
        <v>8789</v>
      </c>
      <c r="BH12" s="29">
        <v>225</v>
      </c>
      <c r="BI12" s="29">
        <v>200</v>
      </c>
      <c r="BJ12" s="36" t="str">
        <f t="shared" si="5"/>
        <v>0</v>
      </c>
      <c r="BK12" s="36" t="str">
        <f t="shared" si="6"/>
        <v>0</v>
      </c>
      <c r="BL12" s="36" t="str">
        <f t="shared" si="7"/>
        <v>0</v>
      </c>
      <c r="BM12" s="36">
        <f t="shared" si="8"/>
        <v>1</v>
      </c>
      <c r="BN12" s="36">
        <f t="shared" si="9"/>
        <v>6810.9699999999993</v>
      </c>
      <c r="BO12" s="36">
        <f t="shared" si="10"/>
        <v>4922.6499999999996</v>
      </c>
      <c r="BP12" s="36" t="str">
        <f t="shared" si="11"/>
        <v>0</v>
      </c>
      <c r="BQ12" s="36" t="str">
        <f t="shared" si="12"/>
        <v>0</v>
      </c>
      <c r="BR12" s="36" t="str">
        <f t="shared" si="13"/>
        <v>0</v>
      </c>
      <c r="BS12" s="29"/>
      <c r="BT12" s="29">
        <v>1</v>
      </c>
      <c r="BU12" s="29"/>
      <c r="BV12" s="29"/>
      <c r="BW12" s="29"/>
      <c r="BX12" s="29"/>
      <c r="BY12" s="37">
        <v>1852.3</v>
      </c>
      <c r="BZ12" s="37">
        <v>1852.3</v>
      </c>
      <c r="CA12" s="60">
        <v>2472</v>
      </c>
      <c r="CB12" s="60">
        <f t="shared" si="14"/>
        <v>1265</v>
      </c>
      <c r="CC12" s="61" t="str">
        <f t="shared" si="15"/>
        <v>0</v>
      </c>
      <c r="CD12" s="62">
        <f t="shared" si="16"/>
        <v>0</v>
      </c>
      <c r="CE12" s="61">
        <f t="shared" si="17"/>
        <v>1</v>
      </c>
      <c r="CF12" s="62">
        <f t="shared" si="18"/>
        <v>9331</v>
      </c>
      <c r="CG12" s="62">
        <f t="shared" si="19"/>
        <v>1</v>
      </c>
      <c r="CH12" s="62">
        <f t="shared" si="19"/>
        <v>9331</v>
      </c>
      <c r="CI12" s="75">
        <v>68</v>
      </c>
      <c r="CJ12" s="39" t="str">
        <f t="shared" si="20"/>
        <v>0</v>
      </c>
      <c r="CK12" s="39" t="str">
        <f t="shared" si="21"/>
        <v>0</v>
      </c>
      <c r="CL12" s="40">
        <f t="shared" si="22"/>
        <v>44.887585762380397</v>
      </c>
      <c r="CM12" s="41" t="str">
        <f t="shared" si="23"/>
        <v>0</v>
      </c>
      <c r="CN12" s="41" t="str">
        <f t="shared" si="24"/>
        <v>0</v>
      </c>
      <c r="CO12" s="40">
        <f t="shared" si="25"/>
        <v>45.19632548537524</v>
      </c>
      <c r="CP12" s="42">
        <v>1</v>
      </c>
      <c r="CQ12" s="42">
        <v>0</v>
      </c>
      <c r="CR12" s="42">
        <v>0</v>
      </c>
      <c r="CS12" s="42">
        <v>1</v>
      </c>
      <c r="CT12" s="42">
        <v>2</v>
      </c>
      <c r="CU12" s="42">
        <v>0</v>
      </c>
      <c r="CV12" s="42">
        <v>0</v>
      </c>
      <c r="CW12" s="42">
        <v>1</v>
      </c>
      <c r="CX12" s="42">
        <v>0</v>
      </c>
      <c r="CY12" s="43">
        <v>348</v>
      </c>
      <c r="CZ12" s="64">
        <v>192</v>
      </c>
      <c r="DA12" s="44">
        <v>156</v>
      </c>
      <c r="DB12" s="42">
        <v>72</v>
      </c>
      <c r="DC12" s="42">
        <v>66</v>
      </c>
      <c r="DD12" s="45">
        <v>192</v>
      </c>
      <c r="DE12" s="42">
        <v>66</v>
      </c>
      <c r="DF12" s="42">
        <v>66</v>
      </c>
      <c r="DG12" s="42">
        <v>192</v>
      </c>
      <c r="DH12" s="42">
        <v>66</v>
      </c>
      <c r="DI12" s="42">
        <v>31</v>
      </c>
      <c r="DJ12" s="42">
        <v>35</v>
      </c>
      <c r="DK12" s="44">
        <v>156</v>
      </c>
      <c r="DL12" s="42">
        <v>35</v>
      </c>
      <c r="DM12" s="42">
        <v>35</v>
      </c>
      <c r="DN12" s="44">
        <v>156</v>
      </c>
      <c r="DO12" s="42">
        <v>35</v>
      </c>
      <c r="DP12" s="44">
        <f t="shared" si="26"/>
        <v>348</v>
      </c>
      <c r="DQ12" s="44">
        <f t="shared" si="27"/>
        <v>348</v>
      </c>
    </row>
    <row r="13" spans="1:121" s="46" customFormat="1">
      <c r="A13" s="25" t="s">
        <v>117</v>
      </c>
      <c r="B13" s="26">
        <v>11</v>
      </c>
      <c r="C13" s="25" t="s">
        <v>121</v>
      </c>
      <c r="D13" s="27">
        <v>1971</v>
      </c>
      <c r="E13" s="28"/>
      <c r="F13" s="70" t="s">
        <v>113</v>
      </c>
      <c r="G13" s="29">
        <v>1</v>
      </c>
      <c r="H13" s="30">
        <v>9</v>
      </c>
      <c r="I13" s="28" t="s">
        <v>114</v>
      </c>
      <c r="J13" s="29">
        <v>28983</v>
      </c>
      <c r="K13" s="29">
        <v>1217</v>
      </c>
      <c r="L13" s="29"/>
      <c r="M13" s="29">
        <v>1209</v>
      </c>
      <c r="N13" s="29">
        <f>352+3+1</f>
        <v>356</v>
      </c>
      <c r="O13" s="29">
        <f>352+3+1</f>
        <v>356</v>
      </c>
      <c r="P13" s="29">
        <v>357</v>
      </c>
      <c r="Q13" s="154">
        <v>468</v>
      </c>
      <c r="R13" s="31">
        <f>6744.66+55.05+21.56</f>
        <v>6821.27</v>
      </c>
      <c r="S13" s="74">
        <f>4927+16.36</f>
        <v>4943.3599999999997</v>
      </c>
      <c r="T13" s="66">
        <f t="shared" si="0"/>
        <v>189</v>
      </c>
      <c r="U13" s="73">
        <f t="shared" si="1"/>
        <v>3680.4400000000005</v>
      </c>
      <c r="V13" s="73">
        <f t="shared" si="1"/>
        <v>2685.16</v>
      </c>
      <c r="W13" s="53">
        <v>167</v>
      </c>
      <c r="X13" s="56">
        <v>3140.83</v>
      </c>
      <c r="Y13" s="56">
        <v>2258.1999999999998</v>
      </c>
      <c r="Z13" s="33"/>
      <c r="AA13" s="33"/>
      <c r="AB13" s="33"/>
      <c r="AC13" s="56">
        <f t="shared" si="2"/>
        <v>21.650000000000009</v>
      </c>
      <c r="AD13" s="31">
        <f t="shared" si="3"/>
        <v>21.650000000000009</v>
      </c>
      <c r="AE13" s="32"/>
      <c r="AF13" s="31">
        <f>133.65-55.05-35.39-21.56</f>
        <v>21.650000000000009</v>
      </c>
      <c r="AG13" s="33"/>
      <c r="AH13" s="33"/>
      <c r="AI13" s="34">
        <f t="shared" si="4"/>
        <v>6842.92</v>
      </c>
      <c r="AJ13" s="29"/>
      <c r="AK13" s="29">
        <v>2</v>
      </c>
      <c r="AL13" s="29">
        <v>2</v>
      </c>
      <c r="AM13" s="29">
        <v>1</v>
      </c>
      <c r="AN13" s="29"/>
      <c r="AO13" s="29">
        <v>1</v>
      </c>
      <c r="AP13" s="29">
        <v>4534</v>
      </c>
      <c r="AQ13" s="29"/>
      <c r="AR13" s="29">
        <v>231</v>
      </c>
      <c r="AS13" s="35">
        <v>258</v>
      </c>
      <c r="AT13" s="29">
        <v>1305</v>
      </c>
      <c r="AU13" s="29">
        <v>9331</v>
      </c>
      <c r="AV13" s="29"/>
      <c r="AW13" s="29">
        <v>9331</v>
      </c>
      <c r="AX13" s="29">
        <v>3268</v>
      </c>
      <c r="AY13" s="29">
        <v>225</v>
      </c>
      <c r="AZ13" s="29">
        <v>1173</v>
      </c>
      <c r="BA13" s="29">
        <v>1173</v>
      </c>
      <c r="BB13" s="29">
        <v>60</v>
      </c>
      <c r="BC13" s="29">
        <v>93</v>
      </c>
      <c r="BD13" s="29">
        <v>384</v>
      </c>
      <c r="BE13" s="29">
        <v>1119</v>
      </c>
      <c r="BF13" s="29">
        <v>1</v>
      </c>
      <c r="BG13" s="29">
        <v>8789</v>
      </c>
      <c r="BH13" s="29">
        <v>225</v>
      </c>
      <c r="BI13" s="29">
        <v>200</v>
      </c>
      <c r="BJ13" s="36" t="str">
        <f t="shared" si="5"/>
        <v>0</v>
      </c>
      <c r="BK13" s="36" t="str">
        <f t="shared" si="6"/>
        <v>0</v>
      </c>
      <c r="BL13" s="36" t="str">
        <f t="shared" si="7"/>
        <v>0</v>
      </c>
      <c r="BM13" s="36">
        <f t="shared" si="8"/>
        <v>1</v>
      </c>
      <c r="BN13" s="36">
        <f t="shared" si="9"/>
        <v>6821.27</v>
      </c>
      <c r="BO13" s="36">
        <f t="shared" si="10"/>
        <v>4943.3599999999997</v>
      </c>
      <c r="BP13" s="36" t="str">
        <f t="shared" si="11"/>
        <v>0</v>
      </c>
      <c r="BQ13" s="36" t="str">
        <f t="shared" si="12"/>
        <v>0</v>
      </c>
      <c r="BR13" s="36" t="str">
        <f t="shared" si="13"/>
        <v>0</v>
      </c>
      <c r="BS13" s="29"/>
      <c r="BT13" s="29"/>
      <c r="BU13" s="29"/>
      <c r="BV13" s="29"/>
      <c r="BW13" s="29"/>
      <c r="BX13" s="29"/>
      <c r="BY13" s="37">
        <v>1887.11</v>
      </c>
      <c r="BZ13" s="37">
        <v>1887.11</v>
      </c>
      <c r="CA13" s="60">
        <v>2366</v>
      </c>
      <c r="CB13" s="60">
        <f t="shared" si="14"/>
        <v>1149</v>
      </c>
      <c r="CC13" s="61" t="str">
        <f t="shared" si="15"/>
        <v>0</v>
      </c>
      <c r="CD13" s="62">
        <f t="shared" si="16"/>
        <v>0</v>
      </c>
      <c r="CE13" s="61">
        <f t="shared" si="17"/>
        <v>1</v>
      </c>
      <c r="CF13" s="62">
        <f t="shared" si="18"/>
        <v>9331</v>
      </c>
      <c r="CG13" s="62">
        <f t="shared" si="19"/>
        <v>1</v>
      </c>
      <c r="CH13" s="62">
        <f t="shared" si="19"/>
        <v>9331</v>
      </c>
      <c r="CI13" s="75">
        <v>70</v>
      </c>
      <c r="CJ13" s="39" t="str">
        <f t="shared" si="20"/>
        <v>0</v>
      </c>
      <c r="CK13" s="39" t="str">
        <f t="shared" si="21"/>
        <v>0</v>
      </c>
      <c r="CL13" s="40">
        <f t="shared" si="22"/>
        <v>46.04465150917644</v>
      </c>
      <c r="CM13" s="41" t="str">
        <f t="shared" si="23"/>
        <v>0</v>
      </c>
      <c r="CN13" s="41" t="str">
        <f t="shared" si="24"/>
        <v>0</v>
      </c>
      <c r="CO13" s="40">
        <f t="shared" si="25"/>
        <v>46.215358355789633</v>
      </c>
      <c r="CP13" s="42">
        <v>1</v>
      </c>
      <c r="CQ13" s="42">
        <v>0</v>
      </c>
      <c r="CR13" s="42">
        <v>0</v>
      </c>
      <c r="CS13" s="42">
        <v>1</v>
      </c>
      <c r="CT13" s="42">
        <v>2</v>
      </c>
      <c r="CU13" s="42">
        <v>0</v>
      </c>
      <c r="CV13" s="42">
        <v>0</v>
      </c>
      <c r="CW13" s="42">
        <v>1</v>
      </c>
      <c r="CX13" s="42">
        <v>0</v>
      </c>
      <c r="CY13" s="43">
        <v>357</v>
      </c>
      <c r="CZ13" s="64">
        <v>199</v>
      </c>
      <c r="DA13" s="44">
        <v>158</v>
      </c>
      <c r="DB13" s="42">
        <v>78</v>
      </c>
      <c r="DC13" s="42">
        <v>72</v>
      </c>
      <c r="DD13" s="45">
        <v>199</v>
      </c>
      <c r="DE13" s="42">
        <v>72</v>
      </c>
      <c r="DF13" s="42">
        <v>72</v>
      </c>
      <c r="DG13" s="42">
        <v>199</v>
      </c>
      <c r="DH13" s="42">
        <v>72</v>
      </c>
      <c r="DI13" s="42">
        <v>37</v>
      </c>
      <c r="DJ13" s="42">
        <v>26</v>
      </c>
      <c r="DK13" s="44">
        <v>158</v>
      </c>
      <c r="DL13" s="42">
        <v>26</v>
      </c>
      <c r="DM13" s="42">
        <v>26</v>
      </c>
      <c r="DN13" s="44">
        <v>158</v>
      </c>
      <c r="DO13" s="42">
        <v>26</v>
      </c>
      <c r="DP13" s="44">
        <f t="shared" si="26"/>
        <v>357</v>
      </c>
      <c r="DQ13" s="44">
        <f t="shared" si="27"/>
        <v>357</v>
      </c>
    </row>
    <row r="14" spans="1:121" s="46" customFormat="1">
      <c r="A14" s="25" t="s">
        <v>117</v>
      </c>
      <c r="B14" s="26">
        <v>12</v>
      </c>
      <c r="C14" s="25" t="s">
        <v>122</v>
      </c>
      <c r="D14" s="27">
        <v>1971</v>
      </c>
      <c r="E14" s="28"/>
      <c r="F14" s="70" t="s">
        <v>113</v>
      </c>
      <c r="G14" s="29">
        <v>1</v>
      </c>
      <c r="H14" s="30">
        <v>9</v>
      </c>
      <c r="I14" s="28" t="s">
        <v>114</v>
      </c>
      <c r="J14" s="29">
        <v>28965</v>
      </c>
      <c r="K14" s="29">
        <v>1196</v>
      </c>
      <c r="L14" s="29">
        <v>1398</v>
      </c>
      <c r="M14" s="29"/>
      <c r="N14" s="29">
        <f>345+3+5+1</f>
        <v>354</v>
      </c>
      <c r="O14" s="29">
        <f>345+3+5+1</f>
        <v>354</v>
      </c>
      <c r="P14" s="29">
        <v>361</v>
      </c>
      <c r="Q14" s="153">
        <v>431</v>
      </c>
      <c r="R14" s="31">
        <f>6521+59.3+21.5+21.4+16.6+16.4+16.3+16.2</f>
        <v>6688.7</v>
      </c>
      <c r="S14" s="74">
        <f>4770.6+16.3+16.3+11.3+11.2+11.1+11.1</f>
        <v>4847.9000000000015</v>
      </c>
      <c r="T14" s="66">
        <f t="shared" si="0"/>
        <v>187</v>
      </c>
      <c r="U14" s="73">
        <f t="shared" si="1"/>
        <v>3627.7999999999997</v>
      </c>
      <c r="V14" s="73">
        <f t="shared" si="1"/>
        <v>2651.7000000000016</v>
      </c>
      <c r="W14" s="53">
        <v>167</v>
      </c>
      <c r="X14" s="56">
        <v>3060.9</v>
      </c>
      <c r="Y14" s="56">
        <v>2196.1999999999998</v>
      </c>
      <c r="Z14" s="33"/>
      <c r="AA14" s="33"/>
      <c r="AB14" s="33"/>
      <c r="AC14" s="56">
        <f t="shared" si="2"/>
        <v>59.400000000000006</v>
      </c>
      <c r="AD14" s="31">
        <f t="shared" si="3"/>
        <v>59.400000000000006</v>
      </c>
      <c r="AE14" s="32"/>
      <c r="AF14" s="31">
        <f>227.1-59.3-21.5-21.4-16.6-16.4-16.3-16.2</f>
        <v>59.400000000000006</v>
      </c>
      <c r="AG14" s="33"/>
      <c r="AH14" s="33"/>
      <c r="AI14" s="76">
        <f t="shared" si="4"/>
        <v>6748.0999999999995</v>
      </c>
      <c r="AJ14" s="29"/>
      <c r="AK14" s="29">
        <v>2</v>
      </c>
      <c r="AL14" s="29">
        <v>2</v>
      </c>
      <c r="AM14" s="29">
        <v>1</v>
      </c>
      <c r="AN14" s="29"/>
      <c r="AO14" s="29">
        <v>1</v>
      </c>
      <c r="AP14" s="29">
        <v>3335</v>
      </c>
      <c r="AQ14" s="29"/>
      <c r="AR14" s="29">
        <v>225</v>
      </c>
      <c r="AS14" s="35">
        <v>275</v>
      </c>
      <c r="AT14" s="29">
        <v>1305</v>
      </c>
      <c r="AU14" s="29">
        <v>9331</v>
      </c>
      <c r="AV14" s="29"/>
      <c r="AW14" s="29">
        <v>9331</v>
      </c>
      <c r="AX14" s="29">
        <v>3260</v>
      </c>
      <c r="AY14" s="29">
        <v>215</v>
      </c>
      <c r="AZ14" s="29">
        <v>1166</v>
      </c>
      <c r="BA14" s="29">
        <v>1166</v>
      </c>
      <c r="BB14" s="29">
        <v>62</v>
      </c>
      <c r="BC14" s="29">
        <v>54</v>
      </c>
      <c r="BD14" s="29">
        <v>402</v>
      </c>
      <c r="BE14" s="29">
        <v>1120</v>
      </c>
      <c r="BF14" s="29">
        <v>1</v>
      </c>
      <c r="BG14" s="29">
        <v>8789</v>
      </c>
      <c r="BH14" s="29">
        <v>225</v>
      </c>
      <c r="BI14" s="29">
        <v>200</v>
      </c>
      <c r="BJ14" s="36" t="str">
        <f t="shared" si="5"/>
        <v>0</v>
      </c>
      <c r="BK14" s="36" t="str">
        <f t="shared" si="6"/>
        <v>0</v>
      </c>
      <c r="BL14" s="36" t="str">
        <f t="shared" si="7"/>
        <v>0</v>
      </c>
      <c r="BM14" s="36">
        <f t="shared" si="8"/>
        <v>1</v>
      </c>
      <c r="BN14" s="36">
        <f t="shared" si="9"/>
        <v>6688.7</v>
      </c>
      <c r="BO14" s="36">
        <f t="shared" si="10"/>
        <v>4847.9000000000015</v>
      </c>
      <c r="BP14" s="36" t="str">
        <f t="shared" si="11"/>
        <v>0</v>
      </c>
      <c r="BQ14" s="36" t="str">
        <f t="shared" si="12"/>
        <v>0</v>
      </c>
      <c r="BR14" s="36" t="str">
        <f t="shared" si="13"/>
        <v>0</v>
      </c>
      <c r="BS14" s="29"/>
      <c r="BT14" s="29">
        <v>1</v>
      </c>
      <c r="BU14" s="29"/>
      <c r="BV14" s="29"/>
      <c r="BW14" s="29"/>
      <c r="BX14" s="29"/>
      <c r="BY14" s="37">
        <v>1845.67</v>
      </c>
      <c r="BZ14" s="37">
        <v>1845.67</v>
      </c>
      <c r="CA14" s="60">
        <v>2386</v>
      </c>
      <c r="CB14" s="60">
        <f t="shared" si="14"/>
        <v>1190</v>
      </c>
      <c r="CC14" s="61" t="str">
        <f t="shared" si="15"/>
        <v>0</v>
      </c>
      <c r="CD14" s="62">
        <f t="shared" si="16"/>
        <v>0</v>
      </c>
      <c r="CE14" s="61">
        <f t="shared" si="17"/>
        <v>1</v>
      </c>
      <c r="CF14" s="62">
        <f t="shared" si="18"/>
        <v>9331</v>
      </c>
      <c r="CG14" s="62">
        <f t="shared" si="19"/>
        <v>1</v>
      </c>
      <c r="CH14" s="62">
        <f t="shared" si="19"/>
        <v>9331</v>
      </c>
      <c r="CI14" s="75">
        <v>70</v>
      </c>
      <c r="CJ14" s="39" t="str">
        <f t="shared" si="20"/>
        <v>0</v>
      </c>
      <c r="CK14" s="39" t="str">
        <f t="shared" si="21"/>
        <v>0</v>
      </c>
      <c r="CL14" s="40">
        <f t="shared" si="22"/>
        <v>45.762255744763557</v>
      </c>
      <c r="CM14" s="41" t="str">
        <f t="shared" si="23"/>
        <v>0</v>
      </c>
      <c r="CN14" s="41" t="str">
        <f t="shared" si="24"/>
        <v>0</v>
      </c>
      <c r="CO14" s="40">
        <f t="shared" si="25"/>
        <v>46.239682280938347</v>
      </c>
      <c r="CP14" s="42">
        <v>1</v>
      </c>
      <c r="CQ14" s="42">
        <v>0</v>
      </c>
      <c r="CR14" s="42">
        <v>0</v>
      </c>
      <c r="CS14" s="42">
        <v>1</v>
      </c>
      <c r="CT14" s="42">
        <v>2</v>
      </c>
      <c r="CU14" s="42">
        <v>0</v>
      </c>
      <c r="CV14" s="42">
        <v>0</v>
      </c>
      <c r="CW14" s="42">
        <v>1</v>
      </c>
      <c r="CX14" s="42">
        <v>0</v>
      </c>
      <c r="CY14" s="43">
        <v>350</v>
      </c>
      <c r="CZ14" s="64">
        <v>188</v>
      </c>
      <c r="DA14" s="44">
        <v>162</v>
      </c>
      <c r="DB14" s="42">
        <v>65</v>
      </c>
      <c r="DC14" s="42">
        <v>58</v>
      </c>
      <c r="DD14" s="45">
        <v>188</v>
      </c>
      <c r="DE14" s="42">
        <v>58</v>
      </c>
      <c r="DF14" s="42">
        <v>58</v>
      </c>
      <c r="DG14" s="42">
        <v>188</v>
      </c>
      <c r="DH14" s="42">
        <v>58</v>
      </c>
      <c r="DI14" s="42">
        <v>30</v>
      </c>
      <c r="DJ14" s="42">
        <v>28</v>
      </c>
      <c r="DK14" s="44">
        <v>162</v>
      </c>
      <c r="DL14" s="42">
        <v>28</v>
      </c>
      <c r="DM14" s="42">
        <v>28</v>
      </c>
      <c r="DN14" s="44">
        <v>162</v>
      </c>
      <c r="DO14" s="42">
        <v>28</v>
      </c>
      <c r="DP14" s="44">
        <f t="shared" si="26"/>
        <v>350</v>
      </c>
      <c r="DQ14" s="44">
        <f t="shared" si="27"/>
        <v>350</v>
      </c>
    </row>
    <row r="15" spans="1:121" s="46" customFormat="1">
      <c r="A15" s="25" t="s">
        <v>117</v>
      </c>
      <c r="B15" s="26">
        <v>13</v>
      </c>
      <c r="C15" s="25" t="s">
        <v>123</v>
      </c>
      <c r="D15" s="27">
        <v>1972</v>
      </c>
      <c r="E15" s="28"/>
      <c r="F15" s="70" t="s">
        <v>113</v>
      </c>
      <c r="G15" s="29">
        <v>1</v>
      </c>
      <c r="H15" s="30">
        <v>9</v>
      </c>
      <c r="I15" s="28" t="s">
        <v>114</v>
      </c>
      <c r="J15" s="29">
        <v>29239</v>
      </c>
      <c r="K15" s="29">
        <v>1214</v>
      </c>
      <c r="L15" s="29">
        <v>1411</v>
      </c>
      <c r="M15" s="29"/>
      <c r="N15" s="29">
        <f>350+2+1+3</f>
        <v>356</v>
      </c>
      <c r="O15" s="29">
        <f>350+2+1+3</f>
        <v>356</v>
      </c>
      <c r="P15" s="29">
        <v>358</v>
      </c>
      <c r="Q15" s="153">
        <v>414</v>
      </c>
      <c r="R15" s="31">
        <f>6630.04+37.56+21.5+21.55+16.36+21.51</f>
        <v>6748.52</v>
      </c>
      <c r="S15" s="74">
        <f>4837.57+16.28+16.31+10.93+16.2</f>
        <v>4897.29</v>
      </c>
      <c r="T15" s="66">
        <f t="shared" si="0"/>
        <v>192</v>
      </c>
      <c r="U15" s="73">
        <f t="shared" si="1"/>
        <v>3721.3800000000006</v>
      </c>
      <c r="V15" s="73">
        <f t="shared" si="1"/>
        <v>2721.59</v>
      </c>
      <c r="W15" s="53">
        <v>164</v>
      </c>
      <c r="X15" s="56">
        <v>3027.14</v>
      </c>
      <c r="Y15" s="56">
        <v>2175.6999999999998</v>
      </c>
      <c r="Z15" s="33"/>
      <c r="AA15" s="33"/>
      <c r="AB15" s="33"/>
      <c r="AC15" s="56">
        <f t="shared" si="2"/>
        <v>21.140000000000004</v>
      </c>
      <c r="AD15" s="31">
        <f t="shared" si="3"/>
        <v>21.140000000000004</v>
      </c>
      <c r="AE15" s="32"/>
      <c r="AF15" s="31">
        <f>139.62-37.56-21.5-21.55-16.36-21.51</f>
        <v>21.140000000000004</v>
      </c>
      <c r="AG15" s="33"/>
      <c r="AH15" s="33"/>
      <c r="AI15" s="76">
        <f t="shared" si="4"/>
        <v>6769.6600000000008</v>
      </c>
      <c r="AJ15" s="29"/>
      <c r="AK15" s="29">
        <v>2</v>
      </c>
      <c r="AL15" s="29">
        <v>2</v>
      </c>
      <c r="AM15" s="29">
        <v>1</v>
      </c>
      <c r="AN15" s="29"/>
      <c r="AO15" s="29">
        <v>1</v>
      </c>
      <c r="AP15" s="29">
        <v>4643</v>
      </c>
      <c r="AQ15" s="29"/>
      <c r="AR15" s="29">
        <v>393</v>
      </c>
      <c r="AS15" s="35">
        <v>275</v>
      </c>
      <c r="AT15" s="29">
        <v>1305</v>
      </c>
      <c r="AU15" s="29">
        <v>9331</v>
      </c>
      <c r="AV15" s="29"/>
      <c r="AW15" s="29">
        <v>9331</v>
      </c>
      <c r="AX15" s="29">
        <v>3302</v>
      </c>
      <c r="AY15" s="29">
        <v>240</v>
      </c>
      <c r="AZ15" s="29">
        <v>1165</v>
      </c>
      <c r="BA15" s="29">
        <v>1165</v>
      </c>
      <c r="BB15" s="29">
        <v>60</v>
      </c>
      <c r="BC15" s="29">
        <v>91</v>
      </c>
      <c r="BD15" s="29">
        <v>384</v>
      </c>
      <c r="BE15" s="29">
        <v>1119</v>
      </c>
      <c r="BF15" s="29">
        <v>1</v>
      </c>
      <c r="BG15" s="29">
        <v>8789</v>
      </c>
      <c r="BH15" s="29">
        <v>225</v>
      </c>
      <c r="BI15" s="29">
        <v>200</v>
      </c>
      <c r="BJ15" s="36" t="str">
        <f t="shared" si="5"/>
        <v>0</v>
      </c>
      <c r="BK15" s="36" t="str">
        <f t="shared" si="6"/>
        <v>0</v>
      </c>
      <c r="BL15" s="36" t="str">
        <f t="shared" si="7"/>
        <v>0</v>
      </c>
      <c r="BM15" s="36">
        <f t="shared" si="8"/>
        <v>1</v>
      </c>
      <c r="BN15" s="36">
        <f t="shared" si="9"/>
        <v>6748.52</v>
      </c>
      <c r="BO15" s="36">
        <f t="shared" si="10"/>
        <v>4897.29</v>
      </c>
      <c r="BP15" s="36" t="str">
        <f t="shared" si="11"/>
        <v>0</v>
      </c>
      <c r="BQ15" s="36" t="str">
        <f t="shared" si="12"/>
        <v>0</v>
      </c>
      <c r="BR15" s="36" t="str">
        <f t="shared" si="13"/>
        <v>0</v>
      </c>
      <c r="BS15" s="29"/>
      <c r="BT15" s="29"/>
      <c r="BU15" s="29"/>
      <c r="BV15" s="29"/>
      <c r="BW15" s="29"/>
      <c r="BX15" s="29"/>
      <c r="BY15" s="37">
        <v>1646.92</v>
      </c>
      <c r="BZ15" s="37">
        <v>1646.92</v>
      </c>
      <c r="CA15" s="60">
        <v>2287</v>
      </c>
      <c r="CB15" s="60">
        <f t="shared" si="14"/>
        <v>1073</v>
      </c>
      <c r="CC15" s="61" t="str">
        <f t="shared" si="15"/>
        <v>0</v>
      </c>
      <c r="CD15" s="62">
        <f t="shared" si="16"/>
        <v>0</v>
      </c>
      <c r="CE15" s="61">
        <f t="shared" si="17"/>
        <v>1</v>
      </c>
      <c r="CF15" s="62">
        <f t="shared" si="18"/>
        <v>9331</v>
      </c>
      <c r="CG15" s="62">
        <f t="shared" si="19"/>
        <v>1</v>
      </c>
      <c r="CH15" s="62">
        <f t="shared" si="19"/>
        <v>9331</v>
      </c>
      <c r="CI15" s="75">
        <v>68</v>
      </c>
      <c r="CJ15" s="39" t="str">
        <f t="shared" si="20"/>
        <v>0</v>
      </c>
      <c r="CK15" s="39" t="str">
        <f t="shared" si="21"/>
        <v>0</v>
      </c>
      <c r="CL15" s="40">
        <f t="shared" si="22"/>
        <v>44.856353689401523</v>
      </c>
      <c r="CM15" s="41" t="str">
        <f t="shared" si="23"/>
        <v>0</v>
      </c>
      <c r="CN15" s="41" t="str">
        <f t="shared" si="24"/>
        <v>0</v>
      </c>
      <c r="CO15" s="40">
        <f t="shared" si="25"/>
        <v>45.028553871243155</v>
      </c>
      <c r="CP15" s="42">
        <v>1</v>
      </c>
      <c r="CQ15" s="42">
        <v>0</v>
      </c>
      <c r="CR15" s="42">
        <v>0</v>
      </c>
      <c r="CS15" s="42">
        <v>1</v>
      </c>
      <c r="CT15" s="42">
        <v>2</v>
      </c>
      <c r="CU15" s="42">
        <v>0</v>
      </c>
      <c r="CV15" s="42">
        <v>0</v>
      </c>
      <c r="CW15" s="42">
        <v>1</v>
      </c>
      <c r="CX15" s="42">
        <v>0</v>
      </c>
      <c r="CY15" s="43">
        <v>355</v>
      </c>
      <c r="CZ15" s="64">
        <v>198</v>
      </c>
      <c r="DA15" s="44">
        <v>157</v>
      </c>
      <c r="DB15" s="42">
        <v>72</v>
      </c>
      <c r="DC15" s="42">
        <v>71</v>
      </c>
      <c r="DD15" s="45">
        <v>198</v>
      </c>
      <c r="DE15" s="42">
        <v>71</v>
      </c>
      <c r="DF15" s="42">
        <v>71</v>
      </c>
      <c r="DG15" s="42">
        <v>198</v>
      </c>
      <c r="DH15" s="42">
        <v>71</v>
      </c>
      <c r="DI15" s="42">
        <v>28</v>
      </c>
      <c r="DJ15" s="42">
        <v>24</v>
      </c>
      <c r="DK15" s="44">
        <v>157</v>
      </c>
      <c r="DL15" s="42">
        <v>24</v>
      </c>
      <c r="DM15" s="42">
        <v>24</v>
      </c>
      <c r="DN15" s="44">
        <v>157</v>
      </c>
      <c r="DO15" s="42">
        <v>24</v>
      </c>
      <c r="DP15" s="44">
        <f t="shared" si="26"/>
        <v>355</v>
      </c>
      <c r="DQ15" s="44">
        <f t="shared" si="27"/>
        <v>355</v>
      </c>
    </row>
    <row r="16" spans="1:121" s="1" customFormat="1" hidden="1">
      <c r="A16" s="47"/>
      <c r="B16" s="48"/>
      <c r="C16" s="47"/>
      <c r="D16" s="49"/>
      <c r="E16" s="50"/>
      <c r="F16" s="51"/>
      <c r="G16" s="52"/>
      <c r="H16" s="50"/>
      <c r="I16" s="50"/>
      <c r="J16" s="53"/>
      <c r="K16" s="53"/>
      <c r="L16" s="53"/>
      <c r="M16" s="53"/>
      <c r="N16" s="53"/>
      <c r="O16" s="53"/>
      <c r="P16" s="53"/>
      <c r="Q16" s="53"/>
      <c r="R16" s="58"/>
      <c r="S16" s="65"/>
      <c r="T16" s="66"/>
      <c r="U16" s="67"/>
      <c r="V16" s="67"/>
      <c r="W16" s="53"/>
      <c r="X16" s="56"/>
      <c r="Y16" s="56"/>
      <c r="Z16" s="57"/>
      <c r="AA16" s="57"/>
      <c r="AB16" s="57"/>
      <c r="AC16" s="56"/>
      <c r="AD16" s="58"/>
      <c r="AE16" s="57"/>
      <c r="AF16" s="65"/>
      <c r="AG16" s="57"/>
      <c r="AH16" s="57"/>
      <c r="AI16" s="68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36"/>
      <c r="BN16" s="36"/>
      <c r="BO16" s="36"/>
      <c r="BP16" s="36"/>
      <c r="BQ16" s="36"/>
      <c r="BR16" s="36"/>
      <c r="BS16" s="53"/>
      <c r="BT16" s="53"/>
      <c r="BU16" s="53"/>
      <c r="BV16" s="53"/>
      <c r="BW16" s="53"/>
      <c r="BX16" s="77"/>
      <c r="BY16" s="78"/>
      <c r="BZ16" s="78"/>
      <c r="CA16" s="60"/>
      <c r="CB16" s="60"/>
      <c r="CC16" s="61"/>
      <c r="CD16" s="62"/>
      <c r="CE16" s="61"/>
      <c r="CF16" s="62"/>
      <c r="CG16" s="62"/>
      <c r="CH16" s="62"/>
      <c r="CI16" s="79"/>
      <c r="CJ16" s="80"/>
      <c r="CK16" s="80"/>
      <c r="CL16" s="81"/>
      <c r="CM16" s="81"/>
      <c r="CN16" s="81"/>
      <c r="CO16" s="81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</row>
    <row r="17" spans="1:121" s="1" customFormat="1" hidden="1">
      <c r="A17" s="47"/>
      <c r="B17" s="48"/>
      <c r="C17" s="47"/>
      <c r="D17" s="49"/>
      <c r="E17" s="50"/>
      <c r="F17" s="51"/>
      <c r="G17" s="52"/>
      <c r="H17" s="50"/>
      <c r="I17" s="50"/>
      <c r="J17" s="53"/>
      <c r="K17" s="53"/>
      <c r="L17" s="53"/>
      <c r="M17" s="53"/>
      <c r="N17" s="53"/>
      <c r="O17" s="53"/>
      <c r="P17" s="53"/>
      <c r="Q17" s="53"/>
      <c r="R17" s="58"/>
      <c r="S17" s="65"/>
      <c r="T17" s="66"/>
      <c r="U17" s="67"/>
      <c r="V17" s="67"/>
      <c r="W17" s="53"/>
      <c r="X17" s="56"/>
      <c r="Y17" s="56"/>
      <c r="Z17" s="57"/>
      <c r="AA17" s="57"/>
      <c r="AB17" s="57"/>
      <c r="AC17" s="56"/>
      <c r="AD17" s="58"/>
      <c r="AE17" s="57"/>
      <c r="AF17" s="65"/>
      <c r="AG17" s="57"/>
      <c r="AH17" s="57"/>
      <c r="AI17" s="68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36"/>
      <c r="BN17" s="36"/>
      <c r="BO17" s="36"/>
      <c r="BP17" s="36"/>
      <c r="BQ17" s="36"/>
      <c r="BR17" s="36"/>
      <c r="BS17" s="53"/>
      <c r="BT17" s="53"/>
      <c r="BU17" s="53"/>
      <c r="BV17" s="53"/>
      <c r="BW17" s="53"/>
      <c r="BX17" s="36"/>
      <c r="BY17" s="78"/>
      <c r="BZ17" s="78"/>
      <c r="CA17" s="60"/>
      <c r="CB17" s="60"/>
      <c r="CC17" s="61"/>
      <c r="CD17" s="62"/>
      <c r="CE17" s="61"/>
      <c r="CF17" s="62"/>
      <c r="CG17" s="62"/>
      <c r="CH17" s="62"/>
      <c r="CI17" s="79"/>
      <c r="CJ17" s="80"/>
      <c r="CK17" s="80"/>
      <c r="CL17" s="81"/>
      <c r="CM17" s="81"/>
      <c r="CN17" s="81"/>
      <c r="CO17" s="81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</row>
    <row r="18" spans="1:121" s="1" customFormat="1" hidden="1">
      <c r="A18" s="47"/>
      <c r="B18" s="48"/>
      <c r="C18" s="47"/>
      <c r="D18" s="49"/>
      <c r="E18" s="50"/>
      <c r="F18" s="51"/>
      <c r="G18" s="52"/>
      <c r="H18" s="50"/>
      <c r="I18" s="50"/>
      <c r="J18" s="53"/>
      <c r="K18" s="53"/>
      <c r="L18" s="53"/>
      <c r="M18" s="53"/>
      <c r="N18" s="53"/>
      <c r="O18" s="53"/>
      <c r="P18" s="53"/>
      <c r="Q18" s="53"/>
      <c r="R18" s="58"/>
      <c r="S18" s="65"/>
      <c r="T18" s="66"/>
      <c r="U18" s="67"/>
      <c r="V18" s="67"/>
      <c r="W18" s="53"/>
      <c r="X18" s="56"/>
      <c r="Y18" s="56"/>
      <c r="Z18" s="57"/>
      <c r="AA18" s="57"/>
      <c r="AB18" s="57"/>
      <c r="AC18" s="56"/>
      <c r="AD18" s="58"/>
      <c r="AE18" s="57"/>
      <c r="AF18" s="65"/>
      <c r="AG18" s="57"/>
      <c r="AH18" s="57"/>
      <c r="AI18" s="68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36"/>
      <c r="BN18" s="36"/>
      <c r="BO18" s="36"/>
      <c r="BP18" s="36"/>
      <c r="BQ18" s="36"/>
      <c r="BR18" s="36"/>
      <c r="BS18" s="53"/>
      <c r="BT18" s="53"/>
      <c r="BU18" s="53"/>
      <c r="BV18" s="53"/>
      <c r="BW18" s="53"/>
      <c r="BX18" s="36"/>
      <c r="BY18" s="78"/>
      <c r="BZ18" s="78"/>
      <c r="CA18" s="60"/>
      <c r="CB18" s="60"/>
      <c r="CC18" s="61"/>
      <c r="CD18" s="62"/>
      <c r="CE18" s="61"/>
      <c r="CF18" s="62"/>
      <c r="CG18" s="62"/>
      <c r="CH18" s="62"/>
      <c r="CI18" s="79"/>
      <c r="CJ18" s="80"/>
      <c r="CK18" s="80"/>
      <c r="CL18" s="81"/>
      <c r="CM18" s="81"/>
      <c r="CN18" s="81"/>
      <c r="CO18" s="81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</row>
    <row r="19" spans="1:121" s="1" customFormat="1" hidden="1">
      <c r="A19" s="47"/>
      <c r="B19" s="48"/>
      <c r="C19" s="47"/>
      <c r="D19" s="49"/>
      <c r="E19" s="50"/>
      <c r="F19" s="51"/>
      <c r="G19" s="52"/>
      <c r="H19" s="50"/>
      <c r="I19" s="50"/>
      <c r="J19" s="53"/>
      <c r="K19" s="53"/>
      <c r="L19" s="53"/>
      <c r="M19" s="53"/>
      <c r="N19" s="53"/>
      <c r="O19" s="53"/>
      <c r="P19" s="53"/>
      <c r="Q19" s="53"/>
      <c r="R19" s="58"/>
      <c r="S19" s="65"/>
      <c r="T19" s="66"/>
      <c r="U19" s="67"/>
      <c r="V19" s="67"/>
      <c r="W19" s="53"/>
      <c r="X19" s="56"/>
      <c r="Y19" s="56"/>
      <c r="Z19" s="57"/>
      <c r="AA19" s="57"/>
      <c r="AB19" s="57"/>
      <c r="AC19" s="56"/>
      <c r="AD19" s="58"/>
      <c r="AE19" s="57"/>
      <c r="AF19" s="65"/>
      <c r="AG19" s="57"/>
      <c r="AH19" s="57"/>
      <c r="AI19" s="68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36"/>
      <c r="BN19" s="36"/>
      <c r="BO19" s="36"/>
      <c r="BP19" s="36"/>
      <c r="BQ19" s="36"/>
      <c r="BR19" s="36"/>
      <c r="BS19" s="53"/>
      <c r="BT19" s="53"/>
      <c r="BU19" s="53"/>
      <c r="BV19" s="53"/>
      <c r="BW19" s="53"/>
      <c r="BX19" s="36"/>
      <c r="BY19" s="78"/>
      <c r="BZ19" s="78"/>
      <c r="CA19" s="60"/>
      <c r="CB19" s="60"/>
      <c r="CC19" s="61"/>
      <c r="CD19" s="62"/>
      <c r="CE19" s="61"/>
      <c r="CF19" s="62"/>
      <c r="CG19" s="62"/>
      <c r="CH19" s="62"/>
      <c r="CI19" s="79"/>
      <c r="CJ19" s="80"/>
      <c r="CK19" s="80"/>
      <c r="CL19" s="81"/>
      <c r="CM19" s="81"/>
      <c r="CN19" s="81"/>
      <c r="CO19" s="81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</row>
    <row r="20" spans="1:121" s="1" customFormat="1" hidden="1">
      <c r="A20" s="47"/>
      <c r="B20" s="48"/>
      <c r="C20" s="47"/>
      <c r="D20" s="49"/>
      <c r="E20" s="50"/>
      <c r="F20" s="51"/>
      <c r="G20" s="52"/>
      <c r="H20" s="50"/>
      <c r="I20" s="50"/>
      <c r="J20" s="53"/>
      <c r="K20" s="53"/>
      <c r="L20" s="53"/>
      <c r="M20" s="53"/>
      <c r="N20" s="53"/>
      <c r="O20" s="53"/>
      <c r="P20" s="53"/>
      <c r="Q20" s="53"/>
      <c r="R20" s="58"/>
      <c r="S20" s="65"/>
      <c r="T20" s="66"/>
      <c r="U20" s="67"/>
      <c r="V20" s="67"/>
      <c r="W20" s="53"/>
      <c r="X20" s="56"/>
      <c r="Y20" s="56"/>
      <c r="Z20" s="57"/>
      <c r="AA20" s="57"/>
      <c r="AB20" s="57"/>
      <c r="AC20" s="56"/>
      <c r="AD20" s="58"/>
      <c r="AE20" s="57"/>
      <c r="AF20" s="65"/>
      <c r="AG20" s="57"/>
      <c r="AH20" s="57"/>
      <c r="AI20" s="68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36"/>
      <c r="BN20" s="36"/>
      <c r="BO20" s="36"/>
      <c r="BP20" s="36"/>
      <c r="BQ20" s="36"/>
      <c r="BR20" s="36"/>
      <c r="BS20" s="53"/>
      <c r="BT20" s="53"/>
      <c r="BU20" s="53"/>
      <c r="BV20" s="53"/>
      <c r="BW20" s="53"/>
      <c r="BX20" s="36"/>
      <c r="BY20" s="78"/>
      <c r="BZ20" s="78"/>
      <c r="CA20" s="60"/>
      <c r="CB20" s="60"/>
      <c r="CC20" s="61"/>
      <c r="CD20" s="62"/>
      <c r="CE20" s="61"/>
      <c r="CF20" s="62"/>
      <c r="CG20" s="62"/>
      <c r="CH20" s="62"/>
      <c r="CI20" s="79"/>
      <c r="CJ20" s="80"/>
      <c r="CK20" s="80"/>
      <c r="CL20" s="81"/>
      <c r="CM20" s="81"/>
      <c r="CN20" s="81"/>
      <c r="CO20" s="81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</row>
    <row r="21" spans="1:121" s="1" customFormat="1" hidden="1">
      <c r="A21" s="47"/>
      <c r="B21" s="48"/>
      <c r="C21" s="47"/>
      <c r="D21" s="49"/>
      <c r="E21" s="50"/>
      <c r="F21" s="51"/>
      <c r="G21" s="52"/>
      <c r="H21" s="50"/>
      <c r="I21" s="50"/>
      <c r="J21" s="53"/>
      <c r="K21" s="53"/>
      <c r="L21" s="53"/>
      <c r="M21" s="53"/>
      <c r="N21" s="53"/>
      <c r="O21" s="53"/>
      <c r="P21" s="53"/>
      <c r="Q21" s="53"/>
      <c r="R21" s="58"/>
      <c r="S21" s="65"/>
      <c r="T21" s="66"/>
      <c r="U21" s="67"/>
      <c r="V21" s="67"/>
      <c r="W21" s="53"/>
      <c r="X21" s="56"/>
      <c r="Y21" s="56"/>
      <c r="Z21" s="57"/>
      <c r="AA21" s="57"/>
      <c r="AB21" s="57"/>
      <c r="AC21" s="56"/>
      <c r="AD21" s="58"/>
      <c r="AE21" s="57"/>
      <c r="AF21" s="65"/>
      <c r="AG21" s="57"/>
      <c r="AH21" s="57"/>
      <c r="AI21" s="68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36"/>
      <c r="BN21" s="36"/>
      <c r="BO21" s="36"/>
      <c r="BP21" s="36"/>
      <c r="BQ21" s="36"/>
      <c r="BR21" s="36"/>
      <c r="BS21" s="53"/>
      <c r="BT21" s="53"/>
      <c r="BU21" s="53"/>
      <c r="BV21" s="53"/>
      <c r="BW21" s="53"/>
      <c r="BX21" s="36"/>
      <c r="BY21" s="78"/>
      <c r="BZ21" s="78"/>
      <c r="CA21" s="60"/>
      <c r="CB21" s="60"/>
      <c r="CC21" s="61"/>
      <c r="CD21" s="62"/>
      <c r="CE21" s="61"/>
      <c r="CF21" s="62"/>
      <c r="CG21" s="62"/>
      <c r="CH21" s="62"/>
      <c r="CI21" s="79"/>
      <c r="CJ21" s="80"/>
      <c r="CK21" s="80"/>
      <c r="CL21" s="81"/>
      <c r="CM21" s="81"/>
      <c r="CN21" s="81"/>
      <c r="CO21" s="81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</row>
    <row r="22" spans="1:121" s="1" customFormat="1" hidden="1">
      <c r="A22" s="47"/>
      <c r="B22" s="48"/>
      <c r="C22" s="47"/>
      <c r="D22" s="49"/>
      <c r="E22" s="50"/>
      <c r="F22" s="51"/>
      <c r="G22" s="52"/>
      <c r="H22" s="50"/>
      <c r="I22" s="50"/>
      <c r="J22" s="53"/>
      <c r="K22" s="53"/>
      <c r="L22" s="53"/>
      <c r="M22" s="53"/>
      <c r="N22" s="53"/>
      <c r="O22" s="53"/>
      <c r="P22" s="53"/>
      <c r="Q22" s="53"/>
      <c r="R22" s="58"/>
      <c r="S22" s="65"/>
      <c r="T22" s="66"/>
      <c r="U22" s="67"/>
      <c r="V22" s="67"/>
      <c r="W22" s="53"/>
      <c r="X22" s="56"/>
      <c r="Y22" s="56"/>
      <c r="Z22" s="57"/>
      <c r="AA22" s="57"/>
      <c r="AB22" s="57"/>
      <c r="AC22" s="56"/>
      <c r="AD22" s="58"/>
      <c r="AE22" s="57"/>
      <c r="AF22" s="65"/>
      <c r="AG22" s="57"/>
      <c r="AH22" s="57"/>
      <c r="AI22" s="68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36"/>
      <c r="BN22" s="36"/>
      <c r="BO22" s="36"/>
      <c r="BP22" s="36"/>
      <c r="BQ22" s="36"/>
      <c r="BR22" s="36"/>
      <c r="BS22" s="53"/>
      <c r="BT22" s="53"/>
      <c r="BU22" s="53"/>
      <c r="BV22" s="53"/>
      <c r="BW22" s="53"/>
      <c r="BX22" s="36"/>
      <c r="BY22" s="78"/>
      <c r="BZ22" s="78"/>
      <c r="CA22" s="60"/>
      <c r="CB22" s="60"/>
      <c r="CC22" s="61"/>
      <c r="CD22" s="62"/>
      <c r="CE22" s="61"/>
      <c r="CF22" s="62"/>
      <c r="CG22" s="62"/>
      <c r="CH22" s="62"/>
      <c r="CI22" s="79"/>
      <c r="CJ22" s="80"/>
      <c r="CK22" s="80"/>
      <c r="CL22" s="81"/>
      <c r="CM22" s="81"/>
      <c r="CN22" s="81"/>
      <c r="CO22" s="81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</row>
    <row r="23" spans="1:121" s="1" customFormat="1" hidden="1">
      <c r="A23" s="47"/>
      <c r="B23" s="48"/>
      <c r="C23" s="47"/>
      <c r="D23" s="49"/>
      <c r="E23" s="50"/>
      <c r="F23" s="51"/>
      <c r="G23" s="52"/>
      <c r="H23" s="50"/>
      <c r="I23" s="50"/>
      <c r="J23" s="53"/>
      <c r="K23" s="53"/>
      <c r="L23" s="53"/>
      <c r="M23" s="53"/>
      <c r="N23" s="53"/>
      <c r="O23" s="53"/>
      <c r="P23" s="53"/>
      <c r="Q23" s="53"/>
      <c r="R23" s="58"/>
      <c r="S23" s="65"/>
      <c r="T23" s="66"/>
      <c r="U23" s="67"/>
      <c r="V23" s="67"/>
      <c r="W23" s="53"/>
      <c r="X23" s="56"/>
      <c r="Y23" s="56"/>
      <c r="Z23" s="57"/>
      <c r="AA23" s="57"/>
      <c r="AB23" s="57"/>
      <c r="AC23" s="56"/>
      <c r="AD23" s="58"/>
      <c r="AE23" s="57"/>
      <c r="AF23" s="65"/>
      <c r="AG23" s="57"/>
      <c r="AH23" s="57"/>
      <c r="AI23" s="68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36"/>
      <c r="BN23" s="36"/>
      <c r="BO23" s="36"/>
      <c r="BP23" s="36"/>
      <c r="BQ23" s="36"/>
      <c r="BR23" s="36"/>
      <c r="BS23" s="53"/>
      <c r="BT23" s="53"/>
      <c r="BU23" s="53"/>
      <c r="BV23" s="53"/>
      <c r="BW23" s="53"/>
      <c r="BX23" s="36"/>
      <c r="BY23" s="78"/>
      <c r="BZ23" s="78"/>
      <c r="CA23" s="60"/>
      <c r="CB23" s="60"/>
      <c r="CC23" s="61"/>
      <c r="CD23" s="62"/>
      <c r="CE23" s="61"/>
      <c r="CF23" s="62"/>
      <c r="CG23" s="62"/>
      <c r="CH23" s="62"/>
      <c r="CI23" s="79"/>
      <c r="CJ23" s="80"/>
      <c r="CK23" s="80"/>
      <c r="CL23" s="81"/>
      <c r="CM23" s="81"/>
      <c r="CN23" s="81"/>
      <c r="CO23" s="81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</row>
    <row r="24" spans="1:121" s="1" customFormat="1" hidden="1">
      <c r="A24" s="47"/>
      <c r="B24" s="48"/>
      <c r="C24" s="47"/>
      <c r="D24" s="49"/>
      <c r="E24" s="50"/>
      <c r="F24" s="51"/>
      <c r="G24" s="52"/>
      <c r="H24" s="50"/>
      <c r="I24" s="50"/>
      <c r="J24" s="53"/>
      <c r="K24" s="53"/>
      <c r="L24" s="53"/>
      <c r="M24" s="53"/>
      <c r="N24" s="53"/>
      <c r="O24" s="53"/>
      <c r="P24" s="53"/>
      <c r="Q24" s="53"/>
      <c r="R24" s="58"/>
      <c r="S24" s="65"/>
      <c r="T24" s="66"/>
      <c r="U24" s="67"/>
      <c r="V24" s="67"/>
      <c r="W24" s="53"/>
      <c r="X24" s="56"/>
      <c r="Y24" s="56"/>
      <c r="Z24" s="57"/>
      <c r="AA24" s="57"/>
      <c r="AB24" s="57"/>
      <c r="AC24" s="56"/>
      <c r="AD24" s="58"/>
      <c r="AE24" s="57"/>
      <c r="AF24" s="65"/>
      <c r="AG24" s="57"/>
      <c r="AH24" s="57"/>
      <c r="AI24" s="68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36"/>
      <c r="BN24" s="36"/>
      <c r="BO24" s="36"/>
      <c r="BP24" s="36"/>
      <c r="BQ24" s="36"/>
      <c r="BR24" s="36"/>
      <c r="BS24" s="53"/>
      <c r="BT24" s="53"/>
      <c r="BU24" s="53"/>
      <c r="BV24" s="53"/>
      <c r="BW24" s="53"/>
      <c r="BX24" s="36"/>
      <c r="BY24" s="78"/>
      <c r="BZ24" s="78"/>
      <c r="CA24" s="60"/>
      <c r="CB24" s="60"/>
      <c r="CC24" s="61"/>
      <c r="CD24" s="62"/>
      <c r="CE24" s="61"/>
      <c r="CF24" s="62"/>
      <c r="CG24" s="62"/>
      <c r="CH24" s="62"/>
      <c r="CI24" s="79"/>
      <c r="CJ24" s="80"/>
      <c r="CK24" s="80"/>
      <c r="CL24" s="81"/>
      <c r="CM24" s="81"/>
      <c r="CN24" s="81"/>
      <c r="CO24" s="81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</row>
    <row r="25" spans="1:121" s="1" customFormat="1" hidden="1">
      <c r="A25" s="47"/>
      <c r="B25" s="48"/>
      <c r="C25" s="47"/>
      <c r="D25" s="49"/>
      <c r="E25" s="50"/>
      <c r="F25" s="51"/>
      <c r="G25" s="52"/>
      <c r="H25" s="50"/>
      <c r="I25" s="50"/>
      <c r="J25" s="53"/>
      <c r="K25" s="53"/>
      <c r="L25" s="53"/>
      <c r="M25" s="53"/>
      <c r="N25" s="53"/>
      <c r="O25" s="53"/>
      <c r="P25" s="53"/>
      <c r="Q25" s="53"/>
      <c r="R25" s="58"/>
      <c r="S25" s="65"/>
      <c r="T25" s="66"/>
      <c r="U25" s="67"/>
      <c r="V25" s="67"/>
      <c r="W25" s="53"/>
      <c r="X25" s="56"/>
      <c r="Y25" s="56"/>
      <c r="Z25" s="57"/>
      <c r="AA25" s="57"/>
      <c r="AB25" s="57"/>
      <c r="AC25" s="56"/>
      <c r="AD25" s="58"/>
      <c r="AE25" s="57"/>
      <c r="AF25" s="65"/>
      <c r="AG25" s="57"/>
      <c r="AH25" s="57"/>
      <c r="AI25" s="68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36"/>
      <c r="BN25" s="36"/>
      <c r="BO25" s="36"/>
      <c r="BP25" s="36"/>
      <c r="BQ25" s="36"/>
      <c r="BR25" s="36"/>
      <c r="BS25" s="53"/>
      <c r="BT25" s="53"/>
      <c r="BU25" s="53"/>
      <c r="BV25" s="53"/>
      <c r="BW25" s="53"/>
      <c r="BX25" s="36"/>
      <c r="BY25" s="78"/>
      <c r="BZ25" s="78"/>
      <c r="CA25" s="60"/>
      <c r="CB25" s="60"/>
      <c r="CC25" s="61"/>
      <c r="CD25" s="62"/>
      <c r="CE25" s="61"/>
      <c r="CF25" s="62"/>
      <c r="CG25" s="62"/>
      <c r="CH25" s="62"/>
      <c r="CI25" s="79"/>
      <c r="CJ25" s="80"/>
      <c r="CK25" s="80"/>
      <c r="CL25" s="81"/>
      <c r="CM25" s="81"/>
      <c r="CN25" s="81"/>
      <c r="CO25" s="81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</row>
    <row r="26" spans="1:121" s="1" customFormat="1" hidden="1">
      <c r="A26" s="47"/>
      <c r="B26" s="48"/>
      <c r="C26" s="47"/>
      <c r="D26" s="49"/>
      <c r="E26" s="50"/>
      <c r="F26" s="51"/>
      <c r="G26" s="52"/>
      <c r="H26" s="50"/>
      <c r="I26" s="50"/>
      <c r="J26" s="53"/>
      <c r="K26" s="53"/>
      <c r="L26" s="53"/>
      <c r="M26" s="53"/>
      <c r="N26" s="53"/>
      <c r="O26" s="53"/>
      <c r="P26" s="53"/>
      <c r="Q26" s="53"/>
      <c r="R26" s="58"/>
      <c r="S26" s="65"/>
      <c r="T26" s="66"/>
      <c r="U26" s="67"/>
      <c r="V26" s="67"/>
      <c r="W26" s="53"/>
      <c r="X26" s="56"/>
      <c r="Y26" s="56"/>
      <c r="Z26" s="57"/>
      <c r="AA26" s="57"/>
      <c r="AB26" s="57"/>
      <c r="AC26" s="56"/>
      <c r="AD26" s="58"/>
      <c r="AE26" s="57"/>
      <c r="AF26" s="65"/>
      <c r="AG26" s="57"/>
      <c r="AH26" s="57"/>
      <c r="AI26" s="68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36"/>
      <c r="BN26" s="36"/>
      <c r="BO26" s="36"/>
      <c r="BP26" s="36"/>
      <c r="BQ26" s="36"/>
      <c r="BR26" s="36"/>
      <c r="BS26" s="53"/>
      <c r="BT26" s="53"/>
      <c r="BU26" s="53"/>
      <c r="BV26" s="53"/>
      <c r="BW26" s="53"/>
      <c r="BX26" s="36"/>
      <c r="BY26" s="78"/>
      <c r="BZ26" s="78"/>
      <c r="CA26" s="60"/>
      <c r="CB26" s="60"/>
      <c r="CC26" s="61"/>
      <c r="CD26" s="62"/>
      <c r="CE26" s="61"/>
      <c r="CF26" s="62"/>
      <c r="CG26" s="62"/>
      <c r="CH26" s="62"/>
      <c r="CI26" s="79"/>
      <c r="CJ26" s="80"/>
      <c r="CK26" s="80"/>
      <c r="CL26" s="81"/>
      <c r="CM26" s="81"/>
      <c r="CN26" s="81"/>
      <c r="CO26" s="81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</row>
    <row r="27" spans="1:121" s="1" customFormat="1" hidden="1">
      <c r="A27" s="47"/>
      <c r="B27" s="48"/>
      <c r="C27" s="47"/>
      <c r="D27" s="49"/>
      <c r="E27" s="50"/>
      <c r="F27" s="51"/>
      <c r="G27" s="52"/>
      <c r="H27" s="50"/>
      <c r="I27" s="50"/>
      <c r="J27" s="53"/>
      <c r="K27" s="53"/>
      <c r="L27" s="53"/>
      <c r="M27" s="53"/>
      <c r="N27" s="53"/>
      <c r="O27" s="53"/>
      <c r="P27" s="53"/>
      <c r="Q27" s="53"/>
      <c r="R27" s="58"/>
      <c r="S27" s="65"/>
      <c r="T27" s="66"/>
      <c r="U27" s="67"/>
      <c r="V27" s="67"/>
      <c r="W27" s="53"/>
      <c r="X27" s="56"/>
      <c r="Y27" s="56"/>
      <c r="Z27" s="57"/>
      <c r="AA27" s="57"/>
      <c r="AB27" s="57"/>
      <c r="AC27" s="56"/>
      <c r="AD27" s="58"/>
      <c r="AE27" s="57"/>
      <c r="AF27" s="65"/>
      <c r="AG27" s="57"/>
      <c r="AH27" s="57"/>
      <c r="AI27" s="68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36"/>
      <c r="BN27" s="36"/>
      <c r="BO27" s="36"/>
      <c r="BP27" s="36"/>
      <c r="BQ27" s="36"/>
      <c r="BR27" s="36"/>
      <c r="BS27" s="53"/>
      <c r="BT27" s="53"/>
      <c r="BU27" s="53"/>
      <c r="BV27" s="53"/>
      <c r="BW27" s="53"/>
      <c r="BX27" s="36"/>
      <c r="BY27" s="78"/>
      <c r="BZ27" s="78"/>
      <c r="CA27" s="60"/>
      <c r="CB27" s="60"/>
      <c r="CC27" s="61"/>
      <c r="CD27" s="62"/>
      <c r="CE27" s="61"/>
      <c r="CF27" s="62"/>
      <c r="CG27" s="62"/>
      <c r="CH27" s="62"/>
      <c r="CI27" s="79"/>
      <c r="CJ27" s="80"/>
      <c r="CK27" s="80"/>
      <c r="CL27" s="81"/>
      <c r="CM27" s="81"/>
      <c r="CN27" s="81"/>
      <c r="CO27" s="81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</row>
    <row r="28" spans="1:121" s="1" customFormat="1" hidden="1">
      <c r="A28" s="47"/>
      <c r="B28" s="48"/>
      <c r="C28" s="47"/>
      <c r="D28" s="49"/>
      <c r="E28" s="50"/>
      <c r="F28" s="51"/>
      <c r="G28" s="52"/>
      <c r="H28" s="50"/>
      <c r="I28" s="50"/>
      <c r="J28" s="53"/>
      <c r="K28" s="53"/>
      <c r="L28" s="53"/>
      <c r="M28" s="53"/>
      <c r="N28" s="53"/>
      <c r="O28" s="53"/>
      <c r="P28" s="53"/>
      <c r="Q28" s="53"/>
      <c r="R28" s="58"/>
      <c r="S28" s="65"/>
      <c r="T28" s="66"/>
      <c r="U28" s="67"/>
      <c r="V28" s="67"/>
      <c r="W28" s="53"/>
      <c r="X28" s="56"/>
      <c r="Y28" s="56"/>
      <c r="Z28" s="57"/>
      <c r="AA28" s="57"/>
      <c r="AB28" s="57"/>
      <c r="AC28" s="56"/>
      <c r="AD28" s="58"/>
      <c r="AE28" s="57"/>
      <c r="AF28" s="65"/>
      <c r="AG28" s="57"/>
      <c r="AH28" s="57"/>
      <c r="AI28" s="68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36"/>
      <c r="BN28" s="36"/>
      <c r="BO28" s="36"/>
      <c r="BP28" s="36"/>
      <c r="BQ28" s="36"/>
      <c r="BR28" s="36"/>
      <c r="BS28" s="53"/>
      <c r="BT28" s="53"/>
      <c r="BU28" s="53"/>
      <c r="BV28" s="53"/>
      <c r="BW28" s="53"/>
      <c r="BX28" s="36"/>
      <c r="BY28" s="78"/>
      <c r="BZ28" s="78"/>
      <c r="CA28" s="60"/>
      <c r="CB28" s="60"/>
      <c r="CC28" s="61"/>
      <c r="CD28" s="62"/>
      <c r="CE28" s="61"/>
      <c r="CF28" s="62"/>
      <c r="CG28" s="62"/>
      <c r="CH28" s="62"/>
      <c r="CI28" s="79"/>
      <c r="CJ28" s="80"/>
      <c r="CK28" s="80"/>
      <c r="CL28" s="81"/>
      <c r="CM28" s="81"/>
      <c r="CN28" s="81"/>
      <c r="CO28" s="81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</row>
    <row r="29" spans="1:121" s="1" customFormat="1" hidden="1">
      <c r="A29" s="47"/>
      <c r="B29" s="48"/>
      <c r="C29" s="47"/>
      <c r="D29" s="49"/>
      <c r="E29" s="50"/>
      <c r="F29" s="51"/>
      <c r="G29" s="52"/>
      <c r="H29" s="50"/>
      <c r="I29" s="50"/>
      <c r="J29" s="53"/>
      <c r="K29" s="53"/>
      <c r="L29" s="53"/>
      <c r="M29" s="53"/>
      <c r="N29" s="53"/>
      <c r="O29" s="53"/>
      <c r="P29" s="53"/>
      <c r="Q29" s="53"/>
      <c r="R29" s="58"/>
      <c r="S29" s="65"/>
      <c r="T29" s="66"/>
      <c r="U29" s="67"/>
      <c r="V29" s="67"/>
      <c r="W29" s="53"/>
      <c r="X29" s="56"/>
      <c r="Y29" s="56"/>
      <c r="Z29" s="57"/>
      <c r="AA29" s="57"/>
      <c r="AB29" s="57"/>
      <c r="AC29" s="56"/>
      <c r="AD29" s="58"/>
      <c r="AE29" s="57"/>
      <c r="AF29" s="65"/>
      <c r="AG29" s="57"/>
      <c r="AH29" s="57"/>
      <c r="AI29" s="68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36"/>
      <c r="BN29" s="36"/>
      <c r="BO29" s="36"/>
      <c r="BP29" s="36"/>
      <c r="BQ29" s="36"/>
      <c r="BR29" s="36"/>
      <c r="BS29" s="53"/>
      <c r="BT29" s="53"/>
      <c r="BU29" s="53"/>
      <c r="BV29" s="53"/>
      <c r="BW29" s="53"/>
      <c r="BX29" s="36"/>
      <c r="BY29" s="78"/>
      <c r="BZ29" s="78"/>
      <c r="CA29" s="60"/>
      <c r="CB29" s="60"/>
      <c r="CC29" s="61"/>
      <c r="CD29" s="62"/>
      <c r="CE29" s="61"/>
      <c r="CF29" s="62"/>
      <c r="CG29" s="62"/>
      <c r="CH29" s="62"/>
      <c r="CI29" s="79"/>
      <c r="CJ29" s="80"/>
      <c r="CK29" s="80"/>
      <c r="CL29" s="81"/>
      <c r="CM29" s="81"/>
      <c r="CN29" s="81"/>
      <c r="CO29" s="81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</row>
    <row r="30" spans="1:121" s="1" customFormat="1" hidden="1">
      <c r="A30" s="47"/>
      <c r="B30" s="48"/>
      <c r="C30" s="47"/>
      <c r="D30" s="49"/>
      <c r="E30" s="50"/>
      <c r="F30" s="51"/>
      <c r="G30" s="52"/>
      <c r="H30" s="50"/>
      <c r="I30" s="50"/>
      <c r="J30" s="53"/>
      <c r="K30" s="53"/>
      <c r="L30" s="53"/>
      <c r="M30" s="53"/>
      <c r="N30" s="53"/>
      <c r="O30" s="53"/>
      <c r="P30" s="53"/>
      <c r="Q30" s="53"/>
      <c r="R30" s="58"/>
      <c r="S30" s="65"/>
      <c r="T30" s="66"/>
      <c r="U30" s="67"/>
      <c r="V30" s="67"/>
      <c r="W30" s="53"/>
      <c r="X30" s="56"/>
      <c r="Y30" s="56"/>
      <c r="Z30" s="57"/>
      <c r="AA30" s="57"/>
      <c r="AB30" s="57"/>
      <c r="AC30" s="56"/>
      <c r="AD30" s="58"/>
      <c r="AE30" s="57"/>
      <c r="AF30" s="65"/>
      <c r="AG30" s="57"/>
      <c r="AH30" s="57"/>
      <c r="AI30" s="68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36"/>
      <c r="BN30" s="36"/>
      <c r="BO30" s="36"/>
      <c r="BP30" s="36"/>
      <c r="BQ30" s="36"/>
      <c r="BR30" s="36"/>
      <c r="BS30" s="53"/>
      <c r="BT30" s="53"/>
      <c r="BU30" s="53"/>
      <c r="BV30" s="53"/>
      <c r="BW30" s="53"/>
      <c r="BX30" s="36"/>
      <c r="BY30" s="78"/>
      <c r="BZ30" s="78"/>
      <c r="CA30" s="60"/>
      <c r="CB30" s="60"/>
      <c r="CC30" s="61"/>
      <c r="CD30" s="62"/>
      <c r="CE30" s="61"/>
      <c r="CF30" s="62"/>
      <c r="CG30" s="62"/>
      <c r="CH30" s="62"/>
      <c r="CI30" s="79"/>
      <c r="CJ30" s="80"/>
      <c r="CK30" s="80"/>
      <c r="CL30" s="81"/>
      <c r="CM30" s="81"/>
      <c r="CN30" s="81"/>
      <c r="CO30" s="81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</row>
    <row r="31" spans="1:121" s="1" customFormat="1" hidden="1">
      <c r="A31" s="47"/>
      <c r="B31" s="48"/>
      <c r="C31" s="47"/>
      <c r="D31" s="49"/>
      <c r="E31" s="50"/>
      <c r="F31" s="51"/>
      <c r="G31" s="52"/>
      <c r="H31" s="50"/>
      <c r="I31" s="50"/>
      <c r="J31" s="53"/>
      <c r="K31" s="53"/>
      <c r="L31" s="53"/>
      <c r="M31" s="53"/>
      <c r="N31" s="53"/>
      <c r="O31" s="53"/>
      <c r="P31" s="53"/>
      <c r="Q31" s="53"/>
      <c r="R31" s="58"/>
      <c r="S31" s="65"/>
      <c r="T31" s="66"/>
      <c r="U31" s="67"/>
      <c r="V31" s="67"/>
      <c r="W31" s="53"/>
      <c r="X31" s="56"/>
      <c r="Y31" s="56"/>
      <c r="Z31" s="57"/>
      <c r="AA31" s="57"/>
      <c r="AB31" s="57"/>
      <c r="AC31" s="56"/>
      <c r="AD31" s="58"/>
      <c r="AE31" s="57"/>
      <c r="AF31" s="65"/>
      <c r="AG31" s="57"/>
      <c r="AH31" s="57"/>
      <c r="AI31" s="68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36"/>
      <c r="BN31" s="36"/>
      <c r="BO31" s="36"/>
      <c r="BP31" s="36"/>
      <c r="BQ31" s="36"/>
      <c r="BR31" s="36"/>
      <c r="BS31" s="53"/>
      <c r="BT31" s="53"/>
      <c r="BU31" s="53"/>
      <c r="BV31" s="53"/>
      <c r="BW31" s="53"/>
      <c r="BX31" s="36"/>
      <c r="BY31" s="78"/>
      <c r="BZ31" s="78"/>
      <c r="CA31" s="60"/>
      <c r="CB31" s="60"/>
      <c r="CC31" s="61"/>
      <c r="CD31" s="62"/>
      <c r="CE31" s="61"/>
      <c r="CF31" s="62"/>
      <c r="CG31" s="62"/>
      <c r="CH31" s="62"/>
      <c r="CI31" s="79"/>
      <c r="CJ31" s="80"/>
      <c r="CK31" s="80"/>
      <c r="CL31" s="81"/>
      <c r="CM31" s="81"/>
      <c r="CN31" s="81"/>
      <c r="CO31" s="81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</row>
    <row r="32" spans="1:121" s="1" customFormat="1" hidden="1">
      <c r="A32" s="47"/>
      <c r="B32" s="48"/>
      <c r="C32" s="47"/>
      <c r="D32" s="49"/>
      <c r="E32" s="50"/>
      <c r="F32" s="51"/>
      <c r="G32" s="52"/>
      <c r="H32" s="50"/>
      <c r="I32" s="50"/>
      <c r="J32" s="53"/>
      <c r="K32" s="53"/>
      <c r="L32" s="53"/>
      <c r="M32" s="53"/>
      <c r="N32" s="53"/>
      <c r="O32" s="53"/>
      <c r="P32" s="53"/>
      <c r="Q32" s="53"/>
      <c r="R32" s="58"/>
      <c r="S32" s="65"/>
      <c r="T32" s="66"/>
      <c r="U32" s="67"/>
      <c r="V32" s="67"/>
      <c r="W32" s="53"/>
      <c r="X32" s="56"/>
      <c r="Y32" s="56"/>
      <c r="Z32" s="57"/>
      <c r="AA32" s="57"/>
      <c r="AB32" s="57"/>
      <c r="AC32" s="56"/>
      <c r="AD32" s="58"/>
      <c r="AE32" s="57"/>
      <c r="AF32" s="65"/>
      <c r="AG32" s="57"/>
      <c r="AH32" s="57"/>
      <c r="AI32" s="68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36"/>
      <c r="BN32" s="36"/>
      <c r="BO32" s="36"/>
      <c r="BP32" s="36"/>
      <c r="BQ32" s="36"/>
      <c r="BR32" s="36"/>
      <c r="BS32" s="53"/>
      <c r="BT32" s="53"/>
      <c r="BU32" s="53"/>
      <c r="BV32" s="53"/>
      <c r="BW32" s="53"/>
      <c r="BX32" s="36"/>
      <c r="BY32" s="78"/>
      <c r="BZ32" s="78"/>
      <c r="CA32" s="60"/>
      <c r="CB32" s="60"/>
      <c r="CC32" s="61"/>
      <c r="CD32" s="62"/>
      <c r="CE32" s="61"/>
      <c r="CF32" s="62"/>
      <c r="CG32" s="62"/>
      <c r="CH32" s="62"/>
      <c r="CI32" s="79"/>
      <c r="CJ32" s="80"/>
      <c r="CK32" s="80"/>
      <c r="CL32" s="81"/>
      <c r="CM32" s="81"/>
      <c r="CN32" s="81"/>
      <c r="CO32" s="81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</row>
    <row r="33" spans="1:121" s="1" customFormat="1" hidden="1">
      <c r="A33" s="47"/>
      <c r="B33" s="48"/>
      <c r="C33" s="47"/>
      <c r="D33" s="49"/>
      <c r="E33" s="50"/>
      <c r="F33" s="51"/>
      <c r="G33" s="52"/>
      <c r="H33" s="50"/>
      <c r="I33" s="50"/>
      <c r="J33" s="53"/>
      <c r="K33" s="53"/>
      <c r="L33" s="53"/>
      <c r="M33" s="53"/>
      <c r="N33" s="53"/>
      <c r="O33" s="53"/>
      <c r="P33" s="53"/>
      <c r="Q33" s="53"/>
      <c r="R33" s="58"/>
      <c r="S33" s="65"/>
      <c r="T33" s="66"/>
      <c r="U33" s="67"/>
      <c r="V33" s="67"/>
      <c r="W33" s="53"/>
      <c r="X33" s="56"/>
      <c r="Y33" s="56"/>
      <c r="Z33" s="57"/>
      <c r="AA33" s="57"/>
      <c r="AB33" s="57"/>
      <c r="AC33" s="56"/>
      <c r="AD33" s="58"/>
      <c r="AE33" s="57"/>
      <c r="AF33" s="65"/>
      <c r="AG33" s="57"/>
      <c r="AH33" s="57"/>
      <c r="AI33" s="68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36"/>
      <c r="BN33" s="36"/>
      <c r="BO33" s="36"/>
      <c r="BP33" s="36"/>
      <c r="BQ33" s="36"/>
      <c r="BR33" s="36"/>
      <c r="BS33" s="53"/>
      <c r="BT33" s="53"/>
      <c r="BU33" s="53"/>
      <c r="BV33" s="53"/>
      <c r="BW33" s="53"/>
      <c r="BX33" s="36"/>
      <c r="BY33" s="78"/>
      <c r="BZ33" s="78"/>
      <c r="CA33" s="60"/>
      <c r="CB33" s="60"/>
      <c r="CC33" s="61"/>
      <c r="CD33" s="62"/>
      <c r="CE33" s="61"/>
      <c r="CF33" s="62"/>
      <c r="CG33" s="62"/>
      <c r="CH33" s="62"/>
      <c r="CI33" s="79"/>
      <c r="CJ33" s="80"/>
      <c r="CK33" s="80"/>
      <c r="CL33" s="81"/>
      <c r="CM33" s="81"/>
      <c r="CN33" s="81"/>
      <c r="CO33" s="81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</row>
    <row r="34" spans="1:121" s="1" customFormat="1" hidden="1">
      <c r="A34" s="47"/>
      <c r="B34" s="48"/>
      <c r="C34" s="47"/>
      <c r="D34" s="49"/>
      <c r="E34" s="50"/>
      <c r="F34" s="51"/>
      <c r="G34" s="52"/>
      <c r="H34" s="50"/>
      <c r="I34" s="50"/>
      <c r="J34" s="53"/>
      <c r="K34" s="53"/>
      <c r="L34" s="53"/>
      <c r="M34" s="53"/>
      <c r="N34" s="53"/>
      <c r="O34" s="53"/>
      <c r="P34" s="53"/>
      <c r="Q34" s="53"/>
      <c r="R34" s="58"/>
      <c r="S34" s="65"/>
      <c r="T34" s="66"/>
      <c r="U34" s="67"/>
      <c r="V34" s="67"/>
      <c r="W34" s="53"/>
      <c r="X34" s="56"/>
      <c r="Y34" s="56"/>
      <c r="Z34" s="57"/>
      <c r="AA34" s="57"/>
      <c r="AB34" s="57"/>
      <c r="AC34" s="56"/>
      <c r="AD34" s="58"/>
      <c r="AE34" s="57"/>
      <c r="AF34" s="65"/>
      <c r="AG34" s="57"/>
      <c r="AH34" s="57"/>
      <c r="AI34" s="68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36"/>
      <c r="BN34" s="36"/>
      <c r="BO34" s="36"/>
      <c r="BP34" s="36"/>
      <c r="BQ34" s="36"/>
      <c r="BR34" s="36"/>
      <c r="BS34" s="53"/>
      <c r="BT34" s="53"/>
      <c r="BU34" s="53"/>
      <c r="BV34" s="53"/>
      <c r="BW34" s="53"/>
      <c r="BX34" s="36"/>
      <c r="BY34" s="78"/>
      <c r="BZ34" s="78"/>
      <c r="CA34" s="60"/>
      <c r="CB34" s="60"/>
      <c r="CC34" s="61"/>
      <c r="CD34" s="62"/>
      <c r="CE34" s="61"/>
      <c r="CF34" s="62"/>
      <c r="CG34" s="62"/>
      <c r="CH34" s="62"/>
      <c r="CI34" s="79"/>
      <c r="CJ34" s="80"/>
      <c r="CK34" s="80"/>
      <c r="CL34" s="81"/>
      <c r="CM34" s="81"/>
      <c r="CN34" s="81"/>
      <c r="CO34" s="81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</row>
    <row r="35" spans="1:121" s="1" customFormat="1" hidden="1">
      <c r="A35" s="47"/>
      <c r="B35" s="48"/>
      <c r="C35" s="47"/>
      <c r="D35" s="49"/>
      <c r="E35" s="50"/>
      <c r="F35" s="51"/>
      <c r="G35" s="52"/>
      <c r="H35" s="50"/>
      <c r="I35" s="50"/>
      <c r="J35" s="53"/>
      <c r="K35" s="53"/>
      <c r="L35" s="53"/>
      <c r="M35" s="53"/>
      <c r="N35" s="53"/>
      <c r="O35" s="53"/>
      <c r="P35" s="53"/>
      <c r="Q35" s="53"/>
      <c r="R35" s="58"/>
      <c r="S35" s="65"/>
      <c r="T35" s="66"/>
      <c r="U35" s="67"/>
      <c r="V35" s="67"/>
      <c r="W35" s="53"/>
      <c r="X35" s="56"/>
      <c r="Y35" s="56"/>
      <c r="Z35" s="57"/>
      <c r="AA35" s="57"/>
      <c r="AB35" s="57"/>
      <c r="AC35" s="56"/>
      <c r="AD35" s="58"/>
      <c r="AE35" s="57"/>
      <c r="AF35" s="65"/>
      <c r="AG35" s="57"/>
      <c r="AH35" s="57"/>
      <c r="AI35" s="68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36"/>
      <c r="BN35" s="36"/>
      <c r="BO35" s="36"/>
      <c r="BP35" s="36"/>
      <c r="BQ35" s="36"/>
      <c r="BR35" s="36"/>
      <c r="BS35" s="53"/>
      <c r="BT35" s="53"/>
      <c r="BU35" s="53"/>
      <c r="BV35" s="53"/>
      <c r="BW35" s="53"/>
      <c r="BX35" s="36"/>
      <c r="BY35" s="78"/>
      <c r="BZ35" s="78"/>
      <c r="CA35" s="60"/>
      <c r="CB35" s="60"/>
      <c r="CC35" s="61"/>
      <c r="CD35" s="62"/>
      <c r="CE35" s="61"/>
      <c r="CF35" s="62"/>
      <c r="CG35" s="62"/>
      <c r="CH35" s="62"/>
      <c r="CI35" s="79"/>
      <c r="CJ35" s="80"/>
      <c r="CK35" s="80"/>
      <c r="CL35" s="81"/>
      <c r="CM35" s="81"/>
      <c r="CN35" s="81"/>
      <c r="CO35" s="81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</row>
    <row r="36" spans="1:121" s="1" customFormat="1" hidden="1">
      <c r="A36" s="47"/>
      <c r="B36" s="48"/>
      <c r="C36" s="47"/>
      <c r="D36" s="49"/>
      <c r="E36" s="50"/>
      <c r="F36" s="51"/>
      <c r="G36" s="52"/>
      <c r="H36" s="50"/>
      <c r="I36" s="50"/>
      <c r="J36" s="53"/>
      <c r="K36" s="53"/>
      <c r="L36" s="53"/>
      <c r="M36" s="53"/>
      <c r="N36" s="53"/>
      <c r="O36" s="53"/>
      <c r="P36" s="53"/>
      <c r="Q36" s="53"/>
      <c r="R36" s="58"/>
      <c r="S36" s="65"/>
      <c r="T36" s="66"/>
      <c r="U36" s="67"/>
      <c r="V36" s="67"/>
      <c r="W36" s="53"/>
      <c r="X36" s="56"/>
      <c r="Y36" s="56"/>
      <c r="Z36" s="57"/>
      <c r="AA36" s="57"/>
      <c r="AB36" s="57"/>
      <c r="AC36" s="56"/>
      <c r="AD36" s="58"/>
      <c r="AE36" s="57"/>
      <c r="AF36" s="65"/>
      <c r="AG36" s="57"/>
      <c r="AH36" s="57"/>
      <c r="AI36" s="68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36"/>
      <c r="BN36" s="36"/>
      <c r="BO36" s="36"/>
      <c r="BP36" s="36"/>
      <c r="BQ36" s="36"/>
      <c r="BR36" s="36"/>
      <c r="BS36" s="53"/>
      <c r="BT36" s="53"/>
      <c r="BU36" s="53"/>
      <c r="BV36" s="53"/>
      <c r="BW36" s="53"/>
      <c r="BX36" s="36"/>
      <c r="BY36" s="78"/>
      <c r="BZ36" s="78"/>
      <c r="CA36" s="60"/>
      <c r="CB36" s="60"/>
      <c r="CC36" s="61"/>
      <c r="CD36" s="62"/>
      <c r="CE36" s="61"/>
      <c r="CF36" s="62"/>
      <c r="CG36" s="62"/>
      <c r="CH36" s="62"/>
      <c r="CI36" s="79"/>
      <c r="CJ36" s="80"/>
      <c r="CK36" s="80"/>
      <c r="CL36" s="81"/>
      <c r="CM36" s="81"/>
      <c r="CN36" s="81"/>
      <c r="CO36" s="81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</row>
    <row r="37" spans="1:121" s="1" customFormat="1" hidden="1">
      <c r="A37" s="47"/>
      <c r="B37" s="48"/>
      <c r="C37" s="47"/>
      <c r="D37" s="49"/>
      <c r="E37" s="50"/>
      <c r="F37" s="51"/>
      <c r="G37" s="52"/>
      <c r="H37" s="50"/>
      <c r="I37" s="50"/>
      <c r="J37" s="53"/>
      <c r="K37" s="53"/>
      <c r="L37" s="53"/>
      <c r="M37" s="53"/>
      <c r="N37" s="53"/>
      <c r="O37" s="53"/>
      <c r="P37" s="53"/>
      <c r="Q37" s="53"/>
      <c r="R37" s="58"/>
      <c r="S37" s="65"/>
      <c r="T37" s="66"/>
      <c r="U37" s="67"/>
      <c r="V37" s="67"/>
      <c r="W37" s="53"/>
      <c r="X37" s="56"/>
      <c r="Y37" s="56"/>
      <c r="Z37" s="57"/>
      <c r="AA37" s="57"/>
      <c r="AB37" s="57"/>
      <c r="AC37" s="56"/>
      <c r="AD37" s="58"/>
      <c r="AE37" s="57"/>
      <c r="AF37" s="65"/>
      <c r="AG37" s="57"/>
      <c r="AH37" s="57"/>
      <c r="AI37" s="68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36"/>
      <c r="BN37" s="36"/>
      <c r="BO37" s="36"/>
      <c r="BP37" s="36"/>
      <c r="BQ37" s="36"/>
      <c r="BR37" s="36"/>
      <c r="BS37" s="53"/>
      <c r="BT37" s="53"/>
      <c r="BU37" s="53"/>
      <c r="BV37" s="53"/>
      <c r="BW37" s="53"/>
      <c r="BX37" s="36"/>
      <c r="BY37" s="78"/>
      <c r="BZ37" s="78"/>
      <c r="CA37" s="60"/>
      <c r="CB37" s="60"/>
      <c r="CC37" s="61"/>
      <c r="CD37" s="62"/>
      <c r="CE37" s="61"/>
      <c r="CF37" s="62"/>
      <c r="CG37" s="62"/>
      <c r="CH37" s="62"/>
      <c r="CI37" s="79"/>
      <c r="CJ37" s="80"/>
      <c r="CK37" s="80"/>
      <c r="CL37" s="81"/>
      <c r="CM37" s="81"/>
      <c r="CN37" s="81"/>
      <c r="CO37" s="81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</row>
    <row r="38" spans="1:121" s="1" customFormat="1" hidden="1">
      <c r="A38" s="47"/>
      <c r="B38" s="48"/>
      <c r="C38" s="47"/>
      <c r="D38" s="49"/>
      <c r="E38" s="50"/>
      <c r="F38" s="51"/>
      <c r="G38" s="52"/>
      <c r="H38" s="50"/>
      <c r="I38" s="50"/>
      <c r="J38" s="53"/>
      <c r="K38" s="53"/>
      <c r="L38" s="53"/>
      <c r="M38" s="53"/>
      <c r="N38" s="53"/>
      <c r="O38" s="53"/>
      <c r="P38" s="53"/>
      <c r="Q38" s="53"/>
      <c r="R38" s="58"/>
      <c r="S38" s="65"/>
      <c r="T38" s="66"/>
      <c r="U38" s="67"/>
      <c r="V38" s="67"/>
      <c r="W38" s="53"/>
      <c r="X38" s="56"/>
      <c r="Y38" s="56"/>
      <c r="Z38" s="57"/>
      <c r="AA38" s="57"/>
      <c r="AB38" s="57"/>
      <c r="AC38" s="56"/>
      <c r="AD38" s="58"/>
      <c r="AE38" s="57"/>
      <c r="AF38" s="65"/>
      <c r="AG38" s="57"/>
      <c r="AH38" s="57"/>
      <c r="AI38" s="68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36"/>
      <c r="BN38" s="36"/>
      <c r="BO38" s="36"/>
      <c r="BP38" s="36"/>
      <c r="BQ38" s="36"/>
      <c r="BR38" s="36"/>
      <c r="BS38" s="53"/>
      <c r="BT38" s="53"/>
      <c r="BU38" s="53"/>
      <c r="BV38" s="53"/>
      <c r="BW38" s="53"/>
      <c r="BX38" s="36"/>
      <c r="BY38" s="78"/>
      <c r="BZ38" s="78"/>
      <c r="CA38" s="60"/>
      <c r="CB38" s="60"/>
      <c r="CC38" s="61"/>
      <c r="CD38" s="62"/>
      <c r="CE38" s="61"/>
      <c r="CF38" s="62"/>
      <c r="CG38" s="62"/>
      <c r="CH38" s="62"/>
      <c r="CI38" s="79"/>
      <c r="CJ38" s="80"/>
      <c r="CK38" s="80"/>
      <c r="CL38" s="81"/>
      <c r="CM38" s="81"/>
      <c r="CN38" s="81"/>
      <c r="CO38" s="81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</row>
    <row r="39" spans="1:121" s="1" customFormat="1" hidden="1">
      <c r="A39" s="47"/>
      <c r="B39" s="48"/>
      <c r="C39" s="47"/>
      <c r="D39" s="49"/>
      <c r="E39" s="50"/>
      <c r="F39" s="51"/>
      <c r="G39" s="52"/>
      <c r="H39" s="50"/>
      <c r="I39" s="50"/>
      <c r="J39" s="53"/>
      <c r="K39" s="53"/>
      <c r="L39" s="53"/>
      <c r="M39" s="53"/>
      <c r="N39" s="53"/>
      <c r="O39" s="53"/>
      <c r="P39" s="53"/>
      <c r="Q39" s="53"/>
      <c r="R39" s="58"/>
      <c r="S39" s="65"/>
      <c r="T39" s="66"/>
      <c r="U39" s="67"/>
      <c r="V39" s="67"/>
      <c r="W39" s="53"/>
      <c r="X39" s="56"/>
      <c r="Y39" s="56"/>
      <c r="Z39" s="57"/>
      <c r="AA39" s="57"/>
      <c r="AB39" s="57"/>
      <c r="AC39" s="56"/>
      <c r="AD39" s="58"/>
      <c r="AE39" s="57"/>
      <c r="AF39" s="65"/>
      <c r="AG39" s="57"/>
      <c r="AH39" s="57"/>
      <c r="AI39" s="68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36"/>
      <c r="BN39" s="36"/>
      <c r="BO39" s="36"/>
      <c r="BP39" s="36"/>
      <c r="BQ39" s="36"/>
      <c r="BR39" s="36"/>
      <c r="BS39" s="53"/>
      <c r="BT39" s="53"/>
      <c r="BU39" s="53"/>
      <c r="BV39" s="53"/>
      <c r="BW39" s="53"/>
      <c r="BX39" s="36"/>
      <c r="BY39" s="78"/>
      <c r="BZ39" s="78"/>
      <c r="CA39" s="60"/>
      <c r="CB39" s="60"/>
      <c r="CC39" s="61"/>
      <c r="CD39" s="62"/>
      <c r="CE39" s="61"/>
      <c r="CF39" s="62"/>
      <c r="CG39" s="62"/>
      <c r="CH39" s="62"/>
      <c r="CI39" s="79"/>
      <c r="CJ39" s="80"/>
      <c r="CK39" s="80"/>
      <c r="CL39" s="81"/>
      <c r="CM39" s="81"/>
      <c r="CN39" s="81"/>
      <c r="CO39" s="81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</row>
    <row r="40" spans="1:121" s="1" customFormat="1" hidden="1">
      <c r="A40" s="47"/>
      <c r="B40" s="48"/>
      <c r="C40" s="47"/>
      <c r="D40" s="49"/>
      <c r="E40" s="50"/>
      <c r="F40" s="51"/>
      <c r="G40" s="52"/>
      <c r="H40" s="50"/>
      <c r="I40" s="50"/>
      <c r="J40" s="53"/>
      <c r="K40" s="53"/>
      <c r="L40" s="53"/>
      <c r="M40" s="53"/>
      <c r="N40" s="53"/>
      <c r="O40" s="53"/>
      <c r="P40" s="53"/>
      <c r="Q40" s="53"/>
      <c r="R40" s="58"/>
      <c r="S40" s="65"/>
      <c r="T40" s="66"/>
      <c r="U40" s="67"/>
      <c r="V40" s="67"/>
      <c r="W40" s="53"/>
      <c r="X40" s="56"/>
      <c r="Y40" s="56"/>
      <c r="Z40" s="57"/>
      <c r="AA40" s="57"/>
      <c r="AB40" s="57"/>
      <c r="AC40" s="56"/>
      <c r="AD40" s="58"/>
      <c r="AE40" s="57"/>
      <c r="AF40" s="65"/>
      <c r="AG40" s="57"/>
      <c r="AH40" s="57"/>
      <c r="AI40" s="68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36"/>
      <c r="BN40" s="36"/>
      <c r="BO40" s="36"/>
      <c r="BP40" s="36"/>
      <c r="BQ40" s="36"/>
      <c r="BR40" s="36"/>
      <c r="BS40" s="53"/>
      <c r="BT40" s="53"/>
      <c r="BU40" s="53"/>
      <c r="BV40" s="53"/>
      <c r="BW40" s="53"/>
      <c r="BX40" s="36"/>
      <c r="BY40" s="78"/>
      <c r="BZ40" s="78"/>
      <c r="CA40" s="60"/>
      <c r="CB40" s="60"/>
      <c r="CC40" s="61"/>
      <c r="CD40" s="62"/>
      <c r="CE40" s="61"/>
      <c r="CF40" s="62"/>
      <c r="CG40" s="62"/>
      <c r="CH40" s="62"/>
      <c r="CI40" s="79"/>
      <c r="CJ40" s="80"/>
      <c r="CK40" s="80"/>
      <c r="CL40" s="81"/>
      <c r="CM40" s="81"/>
      <c r="CN40" s="81"/>
      <c r="CO40" s="81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</row>
    <row r="41" spans="1:121" s="1" customFormat="1" hidden="1">
      <c r="A41" s="47"/>
      <c r="B41" s="48"/>
      <c r="C41" s="47"/>
      <c r="D41" s="49"/>
      <c r="E41" s="50"/>
      <c r="F41" s="51"/>
      <c r="G41" s="52"/>
      <c r="H41" s="50"/>
      <c r="I41" s="50"/>
      <c r="J41" s="53"/>
      <c r="K41" s="53"/>
      <c r="L41" s="53"/>
      <c r="M41" s="53"/>
      <c r="N41" s="53"/>
      <c r="O41" s="53"/>
      <c r="P41" s="53"/>
      <c r="Q41" s="53"/>
      <c r="R41" s="58"/>
      <c r="S41" s="65"/>
      <c r="T41" s="66"/>
      <c r="U41" s="67"/>
      <c r="V41" s="67"/>
      <c r="W41" s="53"/>
      <c r="X41" s="56"/>
      <c r="Y41" s="56"/>
      <c r="Z41" s="57"/>
      <c r="AA41" s="57"/>
      <c r="AB41" s="57"/>
      <c r="AC41" s="56"/>
      <c r="AD41" s="58"/>
      <c r="AE41" s="57"/>
      <c r="AF41" s="65"/>
      <c r="AG41" s="57"/>
      <c r="AH41" s="57"/>
      <c r="AI41" s="68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36"/>
      <c r="BN41" s="36"/>
      <c r="BO41" s="36"/>
      <c r="BP41" s="36"/>
      <c r="BQ41" s="36"/>
      <c r="BR41" s="36"/>
      <c r="BS41" s="53"/>
      <c r="BT41" s="53"/>
      <c r="BU41" s="53"/>
      <c r="BV41" s="53"/>
      <c r="BW41" s="53"/>
      <c r="BX41" s="36"/>
      <c r="BY41" s="78"/>
      <c r="BZ41" s="78"/>
      <c r="CA41" s="60"/>
      <c r="CB41" s="60"/>
      <c r="CC41" s="61"/>
      <c r="CD41" s="62"/>
      <c r="CE41" s="61"/>
      <c r="CF41" s="62"/>
      <c r="CG41" s="62"/>
      <c r="CH41" s="62"/>
      <c r="CI41" s="79"/>
      <c r="CJ41" s="80"/>
      <c r="CK41" s="80"/>
      <c r="CL41" s="81"/>
      <c r="CM41" s="81"/>
      <c r="CN41" s="81"/>
      <c r="CO41" s="81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</row>
    <row r="42" spans="1:121" s="1" customFormat="1" hidden="1">
      <c r="A42" s="47"/>
      <c r="B42" s="48"/>
      <c r="C42" s="47"/>
      <c r="D42" s="49"/>
      <c r="E42" s="50"/>
      <c r="F42" s="51"/>
      <c r="G42" s="52"/>
      <c r="H42" s="50"/>
      <c r="I42" s="50"/>
      <c r="J42" s="53"/>
      <c r="K42" s="53"/>
      <c r="L42" s="53"/>
      <c r="M42" s="53"/>
      <c r="N42" s="53"/>
      <c r="O42" s="53"/>
      <c r="P42" s="53"/>
      <c r="Q42" s="53"/>
      <c r="R42" s="58"/>
      <c r="S42" s="65"/>
      <c r="T42" s="66"/>
      <c r="U42" s="67"/>
      <c r="V42" s="67"/>
      <c r="W42" s="53"/>
      <c r="X42" s="56"/>
      <c r="Y42" s="56"/>
      <c r="Z42" s="57"/>
      <c r="AA42" s="57"/>
      <c r="AB42" s="57"/>
      <c r="AC42" s="56"/>
      <c r="AD42" s="58"/>
      <c r="AE42" s="57"/>
      <c r="AF42" s="65"/>
      <c r="AG42" s="57"/>
      <c r="AH42" s="57"/>
      <c r="AI42" s="68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36"/>
      <c r="BN42" s="36"/>
      <c r="BO42" s="36"/>
      <c r="BP42" s="36"/>
      <c r="BQ42" s="36"/>
      <c r="BR42" s="36"/>
      <c r="BS42" s="53"/>
      <c r="BT42" s="53"/>
      <c r="BU42" s="53"/>
      <c r="BV42" s="53"/>
      <c r="BW42" s="53"/>
      <c r="BX42" s="36"/>
      <c r="BY42" s="78"/>
      <c r="BZ42" s="78"/>
      <c r="CA42" s="60"/>
      <c r="CB42" s="60"/>
      <c r="CC42" s="61"/>
      <c r="CD42" s="62"/>
      <c r="CE42" s="61"/>
      <c r="CF42" s="62"/>
      <c r="CG42" s="62"/>
      <c r="CH42" s="62"/>
      <c r="CI42" s="79"/>
      <c r="CJ42" s="80"/>
      <c r="CK42" s="80"/>
      <c r="CL42" s="81"/>
      <c r="CM42" s="81"/>
      <c r="CN42" s="81"/>
      <c r="CO42" s="81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</row>
    <row r="43" spans="1:121" s="1" customFormat="1" hidden="1">
      <c r="A43" s="47"/>
      <c r="B43" s="48"/>
      <c r="C43" s="47"/>
      <c r="D43" s="49"/>
      <c r="E43" s="50"/>
      <c r="F43" s="51"/>
      <c r="G43" s="52"/>
      <c r="H43" s="50"/>
      <c r="I43" s="50"/>
      <c r="J43" s="53"/>
      <c r="K43" s="53"/>
      <c r="L43" s="53"/>
      <c r="M43" s="53"/>
      <c r="N43" s="53"/>
      <c r="O43" s="53"/>
      <c r="P43" s="53"/>
      <c r="Q43" s="53"/>
      <c r="R43" s="58"/>
      <c r="S43" s="65"/>
      <c r="T43" s="66"/>
      <c r="U43" s="67"/>
      <c r="V43" s="67"/>
      <c r="W43" s="53"/>
      <c r="X43" s="56"/>
      <c r="Y43" s="56"/>
      <c r="Z43" s="57"/>
      <c r="AA43" s="57"/>
      <c r="AB43" s="57"/>
      <c r="AC43" s="56"/>
      <c r="AD43" s="58"/>
      <c r="AE43" s="57"/>
      <c r="AF43" s="65"/>
      <c r="AG43" s="57"/>
      <c r="AH43" s="57"/>
      <c r="AI43" s="68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36"/>
      <c r="BN43" s="36"/>
      <c r="BO43" s="36"/>
      <c r="BP43" s="36"/>
      <c r="BQ43" s="36"/>
      <c r="BR43" s="36"/>
      <c r="BS43" s="53"/>
      <c r="BT43" s="53"/>
      <c r="BU43" s="53"/>
      <c r="BV43" s="53"/>
      <c r="BW43" s="53"/>
      <c r="BX43" s="36"/>
      <c r="BY43" s="78"/>
      <c r="BZ43" s="78"/>
      <c r="CA43" s="60"/>
      <c r="CB43" s="60"/>
      <c r="CC43" s="61"/>
      <c r="CD43" s="62"/>
      <c r="CE43" s="61"/>
      <c r="CF43" s="62"/>
      <c r="CG43" s="62"/>
      <c r="CH43" s="62"/>
      <c r="CI43" s="79"/>
      <c r="CJ43" s="80"/>
      <c r="CK43" s="80"/>
      <c r="CL43" s="81"/>
      <c r="CM43" s="81"/>
      <c r="CN43" s="81"/>
      <c r="CO43" s="81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</row>
    <row r="44" spans="1:121" s="1" customFormat="1" hidden="1">
      <c r="A44" s="47"/>
      <c r="B44" s="48"/>
      <c r="C44" s="47"/>
      <c r="D44" s="49"/>
      <c r="E44" s="50"/>
      <c r="F44" s="51"/>
      <c r="G44" s="52"/>
      <c r="H44" s="50"/>
      <c r="I44" s="50"/>
      <c r="J44" s="53"/>
      <c r="K44" s="53"/>
      <c r="L44" s="53"/>
      <c r="M44" s="53"/>
      <c r="N44" s="53"/>
      <c r="O44" s="53"/>
      <c r="P44" s="53"/>
      <c r="Q44" s="53"/>
      <c r="R44" s="58"/>
      <c r="S44" s="65"/>
      <c r="T44" s="66"/>
      <c r="U44" s="67"/>
      <c r="V44" s="67"/>
      <c r="W44" s="53"/>
      <c r="X44" s="56"/>
      <c r="Y44" s="56"/>
      <c r="Z44" s="57"/>
      <c r="AA44" s="57"/>
      <c r="AB44" s="57"/>
      <c r="AC44" s="56"/>
      <c r="AD44" s="58"/>
      <c r="AE44" s="57"/>
      <c r="AF44" s="65"/>
      <c r="AG44" s="57"/>
      <c r="AH44" s="57"/>
      <c r="AI44" s="68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36"/>
      <c r="BN44" s="36"/>
      <c r="BO44" s="36"/>
      <c r="BP44" s="36"/>
      <c r="BQ44" s="36"/>
      <c r="BR44" s="36"/>
      <c r="BS44" s="53"/>
      <c r="BT44" s="53"/>
      <c r="BU44" s="53"/>
      <c r="BV44" s="53"/>
      <c r="BW44" s="53"/>
      <c r="BX44" s="36"/>
      <c r="BY44" s="78"/>
      <c r="BZ44" s="78"/>
      <c r="CA44" s="60"/>
      <c r="CB44" s="60"/>
      <c r="CC44" s="61"/>
      <c r="CD44" s="62"/>
      <c r="CE44" s="61"/>
      <c r="CF44" s="62"/>
      <c r="CG44" s="62"/>
      <c r="CH44" s="62"/>
      <c r="CI44" s="79"/>
      <c r="CJ44" s="80"/>
      <c r="CK44" s="80"/>
      <c r="CL44" s="81"/>
      <c r="CM44" s="81"/>
      <c r="CN44" s="81"/>
      <c r="CO44" s="81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</row>
    <row r="45" spans="1:121" s="1" customFormat="1" hidden="1">
      <c r="A45" s="47"/>
      <c r="B45" s="48"/>
      <c r="C45" s="47"/>
      <c r="D45" s="49"/>
      <c r="E45" s="50"/>
      <c r="F45" s="51"/>
      <c r="G45" s="52"/>
      <c r="H45" s="50"/>
      <c r="I45" s="50"/>
      <c r="J45" s="53"/>
      <c r="K45" s="53"/>
      <c r="L45" s="53"/>
      <c r="M45" s="53"/>
      <c r="N45" s="53"/>
      <c r="O45" s="53"/>
      <c r="P45" s="53"/>
      <c r="Q45" s="53"/>
      <c r="R45" s="58"/>
      <c r="S45" s="65"/>
      <c r="T45" s="66"/>
      <c r="U45" s="67"/>
      <c r="V45" s="67"/>
      <c r="W45" s="53"/>
      <c r="X45" s="56"/>
      <c r="Y45" s="56"/>
      <c r="Z45" s="57"/>
      <c r="AA45" s="57"/>
      <c r="AB45" s="57"/>
      <c r="AC45" s="56"/>
      <c r="AD45" s="58"/>
      <c r="AE45" s="57"/>
      <c r="AF45" s="65"/>
      <c r="AG45" s="57"/>
      <c r="AH45" s="57"/>
      <c r="AI45" s="68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36"/>
      <c r="BN45" s="36"/>
      <c r="BO45" s="36"/>
      <c r="BP45" s="36"/>
      <c r="BQ45" s="36"/>
      <c r="BR45" s="36"/>
      <c r="BS45" s="53"/>
      <c r="BT45" s="53"/>
      <c r="BU45" s="53"/>
      <c r="BV45" s="53"/>
      <c r="BW45" s="53"/>
      <c r="BX45" s="36"/>
      <c r="BY45" s="78"/>
      <c r="BZ45" s="78"/>
      <c r="CA45" s="60"/>
      <c r="CB45" s="60"/>
      <c r="CC45" s="61"/>
      <c r="CD45" s="62"/>
      <c r="CE45" s="61"/>
      <c r="CF45" s="62"/>
      <c r="CG45" s="62"/>
      <c r="CH45" s="62"/>
      <c r="CI45" s="79"/>
      <c r="CJ45" s="80"/>
      <c r="CK45" s="80"/>
      <c r="CL45" s="81"/>
      <c r="CM45" s="81"/>
      <c r="CN45" s="81"/>
      <c r="CO45" s="81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</row>
    <row r="46" spans="1:121" s="1" customFormat="1" hidden="1">
      <c r="A46" s="47"/>
      <c r="B46" s="48"/>
      <c r="C46" s="47"/>
      <c r="D46" s="49"/>
      <c r="E46" s="50"/>
      <c r="F46" s="51"/>
      <c r="G46" s="52"/>
      <c r="H46" s="50"/>
      <c r="I46" s="50"/>
      <c r="J46" s="53"/>
      <c r="K46" s="53"/>
      <c r="L46" s="53"/>
      <c r="M46" s="53"/>
      <c r="N46" s="53"/>
      <c r="O46" s="53"/>
      <c r="P46" s="53"/>
      <c r="Q46" s="53"/>
      <c r="R46" s="58"/>
      <c r="S46" s="65"/>
      <c r="T46" s="66"/>
      <c r="U46" s="67"/>
      <c r="V46" s="67"/>
      <c r="W46" s="53"/>
      <c r="X46" s="56"/>
      <c r="Y46" s="56"/>
      <c r="Z46" s="57"/>
      <c r="AA46" s="57"/>
      <c r="AB46" s="57"/>
      <c r="AC46" s="56"/>
      <c r="AD46" s="58"/>
      <c r="AE46" s="57"/>
      <c r="AF46" s="65"/>
      <c r="AG46" s="57"/>
      <c r="AH46" s="57"/>
      <c r="AI46" s="68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36"/>
      <c r="BN46" s="36"/>
      <c r="BO46" s="36"/>
      <c r="BP46" s="36"/>
      <c r="BQ46" s="36"/>
      <c r="BR46" s="36"/>
      <c r="BS46" s="53"/>
      <c r="BT46" s="53"/>
      <c r="BU46" s="53"/>
      <c r="BV46" s="53"/>
      <c r="BW46" s="53"/>
      <c r="BX46" s="36"/>
      <c r="BY46" s="78"/>
      <c r="BZ46" s="78"/>
      <c r="CA46" s="60"/>
      <c r="CB46" s="60"/>
      <c r="CC46" s="61"/>
      <c r="CD46" s="62"/>
      <c r="CE46" s="61"/>
      <c r="CF46" s="62"/>
      <c r="CG46" s="62"/>
      <c r="CH46" s="62"/>
      <c r="CI46" s="79"/>
      <c r="CJ46" s="80"/>
      <c r="CK46" s="80"/>
      <c r="CL46" s="81"/>
      <c r="CM46" s="81"/>
      <c r="CN46" s="81"/>
      <c r="CO46" s="81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</row>
    <row r="47" spans="1:121" s="1" customFormat="1" hidden="1">
      <c r="A47" s="47"/>
      <c r="B47" s="48"/>
      <c r="C47" s="47"/>
      <c r="D47" s="49"/>
      <c r="E47" s="50"/>
      <c r="F47" s="51"/>
      <c r="G47" s="52"/>
      <c r="H47" s="50"/>
      <c r="I47" s="50"/>
      <c r="J47" s="53"/>
      <c r="K47" s="53"/>
      <c r="L47" s="53"/>
      <c r="M47" s="53"/>
      <c r="N47" s="53"/>
      <c r="O47" s="53"/>
      <c r="P47" s="53"/>
      <c r="Q47" s="53"/>
      <c r="R47" s="58"/>
      <c r="S47" s="65"/>
      <c r="T47" s="66"/>
      <c r="U47" s="67"/>
      <c r="V47" s="67"/>
      <c r="W47" s="53"/>
      <c r="X47" s="56"/>
      <c r="Y47" s="56"/>
      <c r="Z47" s="57"/>
      <c r="AA47" s="57"/>
      <c r="AB47" s="57"/>
      <c r="AC47" s="56"/>
      <c r="AD47" s="58"/>
      <c r="AE47" s="57"/>
      <c r="AF47" s="65"/>
      <c r="AG47" s="57"/>
      <c r="AH47" s="57"/>
      <c r="AI47" s="68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36"/>
      <c r="BN47" s="36"/>
      <c r="BO47" s="36"/>
      <c r="BP47" s="36"/>
      <c r="BQ47" s="36"/>
      <c r="BR47" s="36"/>
      <c r="BS47" s="53"/>
      <c r="BT47" s="53"/>
      <c r="BU47" s="53"/>
      <c r="BV47" s="53"/>
      <c r="BW47" s="53"/>
      <c r="BX47" s="36"/>
      <c r="BY47" s="78"/>
      <c r="BZ47" s="78"/>
      <c r="CA47" s="60"/>
      <c r="CB47" s="60"/>
      <c r="CC47" s="61"/>
      <c r="CD47" s="62"/>
      <c r="CE47" s="61"/>
      <c r="CF47" s="62"/>
      <c r="CG47" s="62"/>
      <c r="CH47" s="62"/>
      <c r="CI47" s="79"/>
      <c r="CJ47" s="80"/>
      <c r="CK47" s="80"/>
      <c r="CL47" s="81"/>
      <c r="CM47" s="81"/>
      <c r="CN47" s="81"/>
      <c r="CO47" s="81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</row>
    <row r="48" spans="1:121" s="1" customFormat="1" hidden="1">
      <c r="A48" s="47"/>
      <c r="B48" s="48"/>
      <c r="C48" s="47"/>
      <c r="D48" s="49"/>
      <c r="E48" s="50"/>
      <c r="F48" s="51"/>
      <c r="G48" s="52"/>
      <c r="H48" s="50"/>
      <c r="I48" s="50"/>
      <c r="J48" s="53"/>
      <c r="K48" s="53"/>
      <c r="L48" s="53"/>
      <c r="M48" s="53"/>
      <c r="N48" s="53"/>
      <c r="O48" s="53"/>
      <c r="P48" s="53"/>
      <c r="Q48" s="53"/>
      <c r="R48" s="58"/>
      <c r="S48" s="65"/>
      <c r="T48" s="66"/>
      <c r="U48" s="67"/>
      <c r="V48" s="67"/>
      <c r="W48" s="53"/>
      <c r="X48" s="56"/>
      <c r="Y48" s="56"/>
      <c r="Z48" s="57"/>
      <c r="AA48" s="57"/>
      <c r="AB48" s="57"/>
      <c r="AC48" s="56"/>
      <c r="AD48" s="58"/>
      <c r="AE48" s="57"/>
      <c r="AF48" s="65"/>
      <c r="AG48" s="57"/>
      <c r="AH48" s="57"/>
      <c r="AI48" s="68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36"/>
      <c r="BN48" s="36"/>
      <c r="BO48" s="36"/>
      <c r="BP48" s="36"/>
      <c r="BQ48" s="36"/>
      <c r="BR48" s="36"/>
      <c r="BS48" s="53"/>
      <c r="BT48" s="53"/>
      <c r="BU48" s="53"/>
      <c r="BV48" s="53"/>
      <c r="BW48" s="53"/>
      <c r="BX48" s="36"/>
      <c r="BY48" s="78"/>
      <c r="BZ48" s="78"/>
      <c r="CA48" s="60"/>
      <c r="CB48" s="60"/>
      <c r="CC48" s="61"/>
      <c r="CD48" s="62"/>
      <c r="CE48" s="61"/>
      <c r="CF48" s="62"/>
      <c r="CG48" s="62"/>
      <c r="CH48" s="62"/>
      <c r="CI48" s="79"/>
      <c r="CJ48" s="80"/>
      <c r="CK48" s="80"/>
      <c r="CL48" s="81"/>
      <c r="CM48" s="81"/>
      <c r="CN48" s="81"/>
      <c r="CO48" s="81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</row>
    <row r="49" spans="1:121" s="1" customFormat="1" hidden="1">
      <c r="A49" s="47"/>
      <c r="B49" s="48"/>
      <c r="C49" s="47"/>
      <c r="D49" s="49"/>
      <c r="E49" s="50"/>
      <c r="F49" s="51"/>
      <c r="G49" s="52"/>
      <c r="H49" s="50"/>
      <c r="I49" s="50"/>
      <c r="J49" s="53"/>
      <c r="K49" s="53"/>
      <c r="L49" s="53"/>
      <c r="M49" s="53"/>
      <c r="N49" s="53"/>
      <c r="O49" s="53"/>
      <c r="P49" s="53"/>
      <c r="Q49" s="53"/>
      <c r="R49" s="58"/>
      <c r="S49" s="65"/>
      <c r="T49" s="66"/>
      <c r="U49" s="67"/>
      <c r="V49" s="67"/>
      <c r="W49" s="53"/>
      <c r="X49" s="56"/>
      <c r="Y49" s="56"/>
      <c r="Z49" s="57"/>
      <c r="AA49" s="57"/>
      <c r="AB49" s="57"/>
      <c r="AC49" s="56"/>
      <c r="AD49" s="58"/>
      <c r="AE49" s="57"/>
      <c r="AF49" s="65"/>
      <c r="AG49" s="57"/>
      <c r="AH49" s="57"/>
      <c r="AI49" s="68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36"/>
      <c r="BN49" s="36"/>
      <c r="BO49" s="36"/>
      <c r="BP49" s="36"/>
      <c r="BQ49" s="36"/>
      <c r="BR49" s="36"/>
      <c r="BS49" s="53"/>
      <c r="BT49" s="53"/>
      <c r="BU49" s="53"/>
      <c r="BV49" s="53"/>
      <c r="BW49" s="53"/>
      <c r="BX49" s="36"/>
      <c r="BY49" s="78"/>
      <c r="BZ49" s="78"/>
      <c r="CA49" s="60"/>
      <c r="CB49" s="60"/>
      <c r="CC49" s="61"/>
      <c r="CD49" s="62"/>
      <c r="CE49" s="61"/>
      <c r="CF49" s="62"/>
      <c r="CG49" s="62"/>
      <c r="CH49" s="62"/>
      <c r="CI49" s="79"/>
      <c r="CJ49" s="80"/>
      <c r="CK49" s="80"/>
      <c r="CL49" s="81"/>
      <c r="CM49" s="81"/>
      <c r="CN49" s="81"/>
      <c r="CO49" s="81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</row>
    <row r="50" spans="1:121" s="1" customFormat="1" hidden="1">
      <c r="A50" s="47"/>
      <c r="B50" s="48"/>
      <c r="C50" s="47"/>
      <c r="D50" s="49"/>
      <c r="E50" s="50"/>
      <c r="F50" s="51"/>
      <c r="G50" s="52"/>
      <c r="H50" s="50"/>
      <c r="I50" s="50"/>
      <c r="J50" s="53"/>
      <c r="K50" s="53"/>
      <c r="L50" s="53"/>
      <c r="M50" s="53"/>
      <c r="N50" s="53"/>
      <c r="O50" s="53"/>
      <c r="P50" s="53"/>
      <c r="Q50" s="53"/>
      <c r="R50" s="58"/>
      <c r="S50" s="65"/>
      <c r="T50" s="66"/>
      <c r="U50" s="67"/>
      <c r="V50" s="67"/>
      <c r="W50" s="53"/>
      <c r="X50" s="56"/>
      <c r="Y50" s="56"/>
      <c r="Z50" s="57"/>
      <c r="AA50" s="57"/>
      <c r="AB50" s="57"/>
      <c r="AC50" s="56"/>
      <c r="AD50" s="58"/>
      <c r="AE50" s="57"/>
      <c r="AF50" s="65"/>
      <c r="AG50" s="57"/>
      <c r="AH50" s="57"/>
      <c r="AI50" s="68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36"/>
      <c r="BN50" s="36"/>
      <c r="BO50" s="36"/>
      <c r="BP50" s="36"/>
      <c r="BQ50" s="36"/>
      <c r="BR50" s="36"/>
      <c r="BS50" s="53"/>
      <c r="BT50" s="53"/>
      <c r="BU50" s="53"/>
      <c r="BV50" s="53"/>
      <c r="BW50" s="53"/>
      <c r="BX50" s="36"/>
      <c r="BY50" s="78"/>
      <c r="BZ50" s="78"/>
      <c r="CA50" s="60"/>
      <c r="CB50" s="60"/>
      <c r="CC50" s="61"/>
      <c r="CD50" s="62"/>
      <c r="CE50" s="61"/>
      <c r="CF50" s="62"/>
      <c r="CG50" s="62"/>
      <c r="CH50" s="62"/>
      <c r="CI50" s="79"/>
      <c r="CJ50" s="80"/>
      <c r="CK50" s="80"/>
      <c r="CL50" s="81"/>
      <c r="CM50" s="81"/>
      <c r="CN50" s="81"/>
      <c r="CO50" s="81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</row>
    <row r="51" spans="1:121" s="1" customFormat="1" hidden="1">
      <c r="A51" s="47"/>
      <c r="B51" s="48"/>
      <c r="C51" s="47"/>
      <c r="D51" s="49"/>
      <c r="E51" s="50"/>
      <c r="F51" s="51"/>
      <c r="G51" s="52"/>
      <c r="H51" s="50"/>
      <c r="I51" s="50"/>
      <c r="J51" s="53"/>
      <c r="K51" s="53"/>
      <c r="L51" s="53"/>
      <c r="M51" s="53"/>
      <c r="N51" s="53"/>
      <c r="O51" s="53"/>
      <c r="P51" s="53"/>
      <c r="Q51" s="53"/>
      <c r="R51" s="58"/>
      <c r="S51" s="65"/>
      <c r="T51" s="66"/>
      <c r="U51" s="67"/>
      <c r="V51" s="67"/>
      <c r="W51" s="53"/>
      <c r="X51" s="56"/>
      <c r="Y51" s="56"/>
      <c r="Z51" s="57"/>
      <c r="AA51" s="57"/>
      <c r="AB51" s="57"/>
      <c r="AC51" s="56"/>
      <c r="AD51" s="58"/>
      <c r="AE51" s="57"/>
      <c r="AF51" s="65"/>
      <c r="AG51" s="57"/>
      <c r="AH51" s="57"/>
      <c r="AI51" s="68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36"/>
      <c r="BN51" s="36"/>
      <c r="BO51" s="36"/>
      <c r="BP51" s="36"/>
      <c r="BQ51" s="36"/>
      <c r="BR51" s="36"/>
      <c r="BS51" s="53"/>
      <c r="BT51" s="53"/>
      <c r="BU51" s="53"/>
      <c r="BV51" s="53"/>
      <c r="BW51" s="53"/>
      <c r="BX51" s="36"/>
      <c r="BY51" s="78"/>
      <c r="BZ51" s="78"/>
      <c r="CA51" s="60"/>
      <c r="CB51" s="60"/>
      <c r="CC51" s="61"/>
      <c r="CD51" s="62"/>
      <c r="CE51" s="61"/>
      <c r="CF51" s="62"/>
      <c r="CG51" s="62"/>
      <c r="CH51" s="62"/>
      <c r="CI51" s="79"/>
      <c r="CJ51" s="80"/>
      <c r="CK51" s="80"/>
      <c r="CL51" s="81"/>
      <c r="CM51" s="81"/>
      <c r="CN51" s="81"/>
      <c r="CO51" s="81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</row>
    <row r="52" spans="1:121" s="1" customFormat="1" hidden="1">
      <c r="A52" s="47"/>
      <c r="B52" s="48"/>
      <c r="C52" s="47"/>
      <c r="D52" s="49"/>
      <c r="E52" s="50"/>
      <c r="F52" s="51"/>
      <c r="G52" s="52"/>
      <c r="H52" s="50"/>
      <c r="I52" s="50"/>
      <c r="J52" s="53"/>
      <c r="K52" s="53"/>
      <c r="L52" s="53"/>
      <c r="M52" s="53"/>
      <c r="N52" s="53"/>
      <c r="O52" s="53"/>
      <c r="P52" s="53"/>
      <c r="Q52" s="53"/>
      <c r="R52" s="58"/>
      <c r="S52" s="65"/>
      <c r="T52" s="66"/>
      <c r="U52" s="67"/>
      <c r="V52" s="67"/>
      <c r="W52" s="53"/>
      <c r="X52" s="56"/>
      <c r="Y52" s="56"/>
      <c r="Z52" s="57"/>
      <c r="AA52" s="57"/>
      <c r="AB52" s="57"/>
      <c r="AC52" s="56"/>
      <c r="AD52" s="58"/>
      <c r="AE52" s="57"/>
      <c r="AF52" s="65"/>
      <c r="AG52" s="57"/>
      <c r="AH52" s="57"/>
      <c r="AI52" s="68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36"/>
      <c r="BN52" s="36"/>
      <c r="BO52" s="36"/>
      <c r="BP52" s="36"/>
      <c r="BQ52" s="36"/>
      <c r="BR52" s="36"/>
      <c r="BS52" s="53"/>
      <c r="BT52" s="53"/>
      <c r="BU52" s="53"/>
      <c r="BV52" s="53"/>
      <c r="BW52" s="53"/>
      <c r="BX52" s="36"/>
      <c r="BY52" s="78"/>
      <c r="BZ52" s="78"/>
      <c r="CA52" s="60"/>
      <c r="CB52" s="60"/>
      <c r="CC52" s="61"/>
      <c r="CD52" s="62"/>
      <c r="CE52" s="61"/>
      <c r="CF52" s="62"/>
      <c r="CG52" s="62"/>
      <c r="CH52" s="62"/>
      <c r="CI52" s="79"/>
      <c r="CJ52" s="80"/>
      <c r="CK52" s="80"/>
      <c r="CL52" s="81"/>
      <c r="CM52" s="81"/>
      <c r="CN52" s="81"/>
      <c r="CO52" s="81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</row>
    <row r="53" spans="1:121" s="1" customFormat="1" hidden="1">
      <c r="A53" s="47"/>
      <c r="B53" s="48"/>
      <c r="C53" s="47"/>
      <c r="D53" s="49"/>
      <c r="E53" s="50"/>
      <c r="F53" s="51"/>
      <c r="G53" s="52"/>
      <c r="H53" s="50"/>
      <c r="I53" s="50"/>
      <c r="J53" s="53"/>
      <c r="K53" s="53"/>
      <c r="L53" s="53"/>
      <c r="M53" s="53"/>
      <c r="N53" s="53"/>
      <c r="O53" s="53"/>
      <c r="P53" s="53"/>
      <c r="Q53" s="53"/>
      <c r="R53" s="58"/>
      <c r="S53" s="65"/>
      <c r="T53" s="66"/>
      <c r="U53" s="67"/>
      <c r="V53" s="67"/>
      <c r="W53" s="53"/>
      <c r="X53" s="56"/>
      <c r="Y53" s="56"/>
      <c r="Z53" s="57"/>
      <c r="AA53" s="57"/>
      <c r="AB53" s="57"/>
      <c r="AC53" s="56"/>
      <c r="AD53" s="58"/>
      <c r="AE53" s="57"/>
      <c r="AF53" s="65"/>
      <c r="AG53" s="57"/>
      <c r="AH53" s="57"/>
      <c r="AI53" s="68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36"/>
      <c r="BN53" s="36"/>
      <c r="BO53" s="36"/>
      <c r="BP53" s="36"/>
      <c r="BQ53" s="36"/>
      <c r="BR53" s="36"/>
      <c r="BS53" s="53"/>
      <c r="BT53" s="53"/>
      <c r="BU53" s="53"/>
      <c r="BV53" s="53"/>
      <c r="BW53" s="53"/>
      <c r="BX53" s="36"/>
      <c r="BY53" s="78"/>
      <c r="BZ53" s="78"/>
      <c r="CA53" s="60"/>
      <c r="CB53" s="60"/>
      <c r="CC53" s="61"/>
      <c r="CD53" s="62"/>
      <c r="CE53" s="61"/>
      <c r="CF53" s="62"/>
      <c r="CG53" s="62"/>
      <c r="CH53" s="62"/>
      <c r="CI53" s="79"/>
      <c r="CJ53" s="80"/>
      <c r="CK53" s="80"/>
      <c r="CL53" s="81"/>
      <c r="CM53" s="81"/>
      <c r="CN53" s="81"/>
      <c r="CO53" s="81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</row>
    <row r="54" spans="1:121" s="1" customFormat="1" hidden="1">
      <c r="A54" s="47"/>
      <c r="B54" s="48"/>
      <c r="C54" s="47"/>
      <c r="D54" s="49"/>
      <c r="E54" s="50"/>
      <c r="F54" s="51"/>
      <c r="G54" s="52"/>
      <c r="H54" s="50"/>
      <c r="I54" s="50"/>
      <c r="J54" s="53"/>
      <c r="K54" s="53"/>
      <c r="L54" s="53"/>
      <c r="M54" s="53"/>
      <c r="N54" s="53"/>
      <c r="O54" s="53"/>
      <c r="P54" s="53"/>
      <c r="Q54" s="53"/>
      <c r="R54" s="58"/>
      <c r="S54" s="65"/>
      <c r="T54" s="66"/>
      <c r="U54" s="67"/>
      <c r="V54" s="67"/>
      <c r="W54" s="53"/>
      <c r="X54" s="56"/>
      <c r="Y54" s="56"/>
      <c r="Z54" s="57"/>
      <c r="AA54" s="57"/>
      <c r="AB54" s="57"/>
      <c r="AC54" s="56"/>
      <c r="AD54" s="58"/>
      <c r="AE54" s="57"/>
      <c r="AF54" s="65"/>
      <c r="AG54" s="57"/>
      <c r="AH54" s="57"/>
      <c r="AI54" s="68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36"/>
      <c r="BN54" s="36"/>
      <c r="BO54" s="36"/>
      <c r="BP54" s="36"/>
      <c r="BQ54" s="36"/>
      <c r="BR54" s="36"/>
      <c r="BS54" s="53"/>
      <c r="BT54" s="53"/>
      <c r="BU54" s="53"/>
      <c r="BV54" s="53"/>
      <c r="BW54" s="53"/>
      <c r="BX54" s="36"/>
      <c r="BY54" s="78"/>
      <c r="BZ54" s="78"/>
      <c r="CA54" s="60"/>
      <c r="CB54" s="60"/>
      <c r="CC54" s="61"/>
      <c r="CD54" s="62"/>
      <c r="CE54" s="61"/>
      <c r="CF54" s="62"/>
      <c r="CG54" s="62"/>
      <c r="CH54" s="62"/>
      <c r="CI54" s="79"/>
      <c r="CJ54" s="80"/>
      <c r="CK54" s="80"/>
      <c r="CL54" s="81"/>
      <c r="CM54" s="81"/>
      <c r="CN54" s="81"/>
      <c r="CO54" s="81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</row>
    <row r="55" spans="1:121" s="1" customFormat="1" hidden="1">
      <c r="A55" s="47"/>
      <c r="B55" s="48"/>
      <c r="C55" s="47"/>
      <c r="D55" s="49"/>
      <c r="E55" s="50"/>
      <c r="F55" s="51"/>
      <c r="G55" s="52"/>
      <c r="H55" s="50"/>
      <c r="I55" s="50"/>
      <c r="J55" s="53"/>
      <c r="K55" s="53"/>
      <c r="L55" s="53"/>
      <c r="M55" s="53"/>
      <c r="N55" s="53"/>
      <c r="O55" s="53"/>
      <c r="P55" s="53"/>
      <c r="Q55" s="53"/>
      <c r="R55" s="58"/>
      <c r="S55" s="65"/>
      <c r="T55" s="66"/>
      <c r="U55" s="67"/>
      <c r="V55" s="67"/>
      <c r="W55" s="53"/>
      <c r="X55" s="56"/>
      <c r="Y55" s="56"/>
      <c r="Z55" s="57"/>
      <c r="AA55" s="57"/>
      <c r="AB55" s="57"/>
      <c r="AC55" s="56"/>
      <c r="AD55" s="58"/>
      <c r="AE55" s="57"/>
      <c r="AF55" s="65"/>
      <c r="AG55" s="57"/>
      <c r="AH55" s="57"/>
      <c r="AI55" s="68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36"/>
      <c r="BN55" s="36"/>
      <c r="BO55" s="36"/>
      <c r="BP55" s="36"/>
      <c r="BQ55" s="36"/>
      <c r="BR55" s="36"/>
      <c r="BS55" s="53"/>
      <c r="BT55" s="53"/>
      <c r="BU55" s="53"/>
      <c r="BV55" s="53"/>
      <c r="BW55" s="53"/>
      <c r="BX55" s="36"/>
      <c r="BY55" s="78"/>
      <c r="BZ55" s="78"/>
      <c r="CA55" s="60"/>
      <c r="CB55" s="60"/>
      <c r="CC55" s="61"/>
      <c r="CD55" s="62"/>
      <c r="CE55" s="61"/>
      <c r="CF55" s="62"/>
      <c r="CG55" s="62"/>
      <c r="CH55" s="62"/>
      <c r="CI55" s="79"/>
      <c r="CJ55" s="80"/>
      <c r="CK55" s="80"/>
      <c r="CL55" s="81"/>
      <c r="CM55" s="81"/>
      <c r="CN55" s="81"/>
      <c r="CO55" s="81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</row>
    <row r="56" spans="1:121" s="1" customFormat="1" hidden="1">
      <c r="A56" s="47"/>
      <c r="B56" s="48"/>
      <c r="C56" s="47"/>
      <c r="D56" s="49"/>
      <c r="E56" s="50"/>
      <c r="F56" s="51"/>
      <c r="G56" s="52"/>
      <c r="H56" s="50"/>
      <c r="I56" s="50"/>
      <c r="J56" s="53"/>
      <c r="K56" s="53"/>
      <c r="L56" s="53"/>
      <c r="M56" s="53"/>
      <c r="N56" s="53"/>
      <c r="O56" s="53"/>
      <c r="P56" s="53"/>
      <c r="Q56" s="53"/>
      <c r="R56" s="58"/>
      <c r="S56" s="65"/>
      <c r="T56" s="66"/>
      <c r="U56" s="67"/>
      <c r="V56" s="67"/>
      <c r="W56" s="53"/>
      <c r="X56" s="56"/>
      <c r="Y56" s="56"/>
      <c r="Z56" s="57"/>
      <c r="AA56" s="57"/>
      <c r="AB56" s="57"/>
      <c r="AC56" s="56"/>
      <c r="AD56" s="58"/>
      <c r="AE56" s="57"/>
      <c r="AF56" s="65"/>
      <c r="AG56" s="57"/>
      <c r="AH56" s="57"/>
      <c r="AI56" s="68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36"/>
      <c r="BN56" s="36"/>
      <c r="BO56" s="36"/>
      <c r="BP56" s="36"/>
      <c r="BQ56" s="36"/>
      <c r="BR56" s="36"/>
      <c r="BS56" s="53"/>
      <c r="BT56" s="53"/>
      <c r="BU56" s="53"/>
      <c r="BV56" s="53"/>
      <c r="BW56" s="53"/>
      <c r="BX56" s="36"/>
      <c r="BY56" s="78"/>
      <c r="BZ56" s="78"/>
      <c r="CA56" s="60"/>
      <c r="CB56" s="60"/>
      <c r="CC56" s="61"/>
      <c r="CD56" s="62"/>
      <c r="CE56" s="61"/>
      <c r="CF56" s="62"/>
      <c r="CG56" s="62"/>
      <c r="CH56" s="62"/>
      <c r="CI56" s="79"/>
      <c r="CJ56" s="80"/>
      <c r="CK56" s="80"/>
      <c r="CL56" s="81"/>
      <c r="CM56" s="81"/>
      <c r="CN56" s="81"/>
      <c r="CO56" s="81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</row>
    <row r="57" spans="1:121" s="1" customFormat="1" hidden="1">
      <c r="A57" s="47"/>
      <c r="B57" s="48"/>
      <c r="C57" s="47"/>
      <c r="D57" s="49"/>
      <c r="E57" s="50"/>
      <c r="F57" s="51"/>
      <c r="G57" s="52"/>
      <c r="H57" s="50"/>
      <c r="I57" s="50"/>
      <c r="J57" s="53"/>
      <c r="K57" s="53"/>
      <c r="L57" s="53"/>
      <c r="M57" s="53"/>
      <c r="N57" s="53"/>
      <c r="O57" s="53"/>
      <c r="P57" s="53"/>
      <c r="Q57" s="53"/>
      <c r="R57" s="58"/>
      <c r="S57" s="65"/>
      <c r="T57" s="66"/>
      <c r="U57" s="67"/>
      <c r="V57" s="67"/>
      <c r="W57" s="53"/>
      <c r="X57" s="56"/>
      <c r="Y57" s="56"/>
      <c r="Z57" s="57"/>
      <c r="AA57" s="57"/>
      <c r="AB57" s="57"/>
      <c r="AC57" s="56"/>
      <c r="AD57" s="58"/>
      <c r="AE57" s="57"/>
      <c r="AF57" s="65"/>
      <c r="AG57" s="57"/>
      <c r="AH57" s="57"/>
      <c r="AI57" s="68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36"/>
      <c r="BN57" s="36"/>
      <c r="BO57" s="36"/>
      <c r="BP57" s="36"/>
      <c r="BQ57" s="36"/>
      <c r="BR57" s="36"/>
      <c r="BS57" s="53"/>
      <c r="BT57" s="53"/>
      <c r="BU57" s="53"/>
      <c r="BV57" s="53"/>
      <c r="BW57" s="53"/>
      <c r="BX57" s="36"/>
      <c r="BY57" s="78"/>
      <c r="BZ57" s="78"/>
      <c r="CA57" s="60"/>
      <c r="CB57" s="60"/>
      <c r="CC57" s="61"/>
      <c r="CD57" s="62"/>
      <c r="CE57" s="61"/>
      <c r="CF57" s="62"/>
      <c r="CG57" s="62"/>
      <c r="CH57" s="62"/>
      <c r="CI57" s="79"/>
      <c r="CJ57" s="80"/>
      <c r="CK57" s="80"/>
      <c r="CL57" s="81"/>
      <c r="CM57" s="81"/>
      <c r="CN57" s="81"/>
      <c r="CO57" s="81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</row>
    <row r="58" spans="1:121" s="1" customFormat="1" hidden="1">
      <c r="A58" s="47"/>
      <c r="B58" s="48"/>
      <c r="C58" s="47"/>
      <c r="D58" s="49"/>
      <c r="E58" s="50"/>
      <c r="F58" s="51"/>
      <c r="G58" s="52"/>
      <c r="H58" s="50"/>
      <c r="I58" s="50"/>
      <c r="J58" s="53"/>
      <c r="K58" s="53"/>
      <c r="L58" s="53"/>
      <c r="M58" s="53"/>
      <c r="N58" s="53"/>
      <c r="O58" s="53"/>
      <c r="P58" s="53"/>
      <c r="Q58" s="53"/>
      <c r="R58" s="58"/>
      <c r="S58" s="65"/>
      <c r="T58" s="66"/>
      <c r="U58" s="67"/>
      <c r="V58" s="67"/>
      <c r="W58" s="53"/>
      <c r="X58" s="56"/>
      <c r="Y58" s="56"/>
      <c r="Z58" s="57"/>
      <c r="AA58" s="57"/>
      <c r="AB58" s="57"/>
      <c r="AC58" s="56"/>
      <c r="AD58" s="58"/>
      <c r="AE58" s="57"/>
      <c r="AF58" s="65"/>
      <c r="AG58" s="57"/>
      <c r="AH58" s="57"/>
      <c r="AI58" s="68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36"/>
      <c r="BN58" s="36"/>
      <c r="BO58" s="36"/>
      <c r="BP58" s="36"/>
      <c r="BQ58" s="36"/>
      <c r="BR58" s="36"/>
      <c r="BS58" s="53"/>
      <c r="BT58" s="53"/>
      <c r="BU58" s="53"/>
      <c r="BV58" s="53"/>
      <c r="BW58" s="53"/>
      <c r="BX58" s="36"/>
      <c r="BY58" s="78"/>
      <c r="BZ58" s="78"/>
      <c r="CA58" s="60"/>
      <c r="CB58" s="60"/>
      <c r="CC58" s="61"/>
      <c r="CD58" s="62"/>
      <c r="CE58" s="61"/>
      <c r="CF58" s="62"/>
      <c r="CG58" s="62"/>
      <c r="CH58" s="62"/>
      <c r="CI58" s="79"/>
      <c r="CJ58" s="80"/>
      <c r="CK58" s="80"/>
      <c r="CL58" s="81"/>
      <c r="CM58" s="81"/>
      <c r="CN58" s="81"/>
      <c r="CO58" s="81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</row>
    <row r="59" spans="1:121" s="1" customFormat="1" hidden="1">
      <c r="A59" s="47"/>
      <c r="B59" s="48"/>
      <c r="C59" s="47"/>
      <c r="D59" s="49"/>
      <c r="E59" s="50"/>
      <c r="F59" s="51"/>
      <c r="G59" s="52"/>
      <c r="H59" s="50"/>
      <c r="I59" s="50"/>
      <c r="J59" s="53"/>
      <c r="K59" s="53"/>
      <c r="L59" s="53"/>
      <c r="M59" s="53"/>
      <c r="N59" s="53"/>
      <c r="O59" s="53"/>
      <c r="P59" s="53"/>
      <c r="Q59" s="53"/>
      <c r="R59" s="58"/>
      <c r="S59" s="65"/>
      <c r="T59" s="66"/>
      <c r="U59" s="67"/>
      <c r="V59" s="67"/>
      <c r="W59" s="53"/>
      <c r="X59" s="56"/>
      <c r="Y59" s="56"/>
      <c r="Z59" s="57"/>
      <c r="AA59" s="57"/>
      <c r="AB59" s="57"/>
      <c r="AC59" s="56"/>
      <c r="AD59" s="58"/>
      <c r="AE59" s="57"/>
      <c r="AF59" s="65"/>
      <c r="AG59" s="57"/>
      <c r="AH59" s="57"/>
      <c r="AI59" s="68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36"/>
      <c r="BN59" s="36"/>
      <c r="BO59" s="36"/>
      <c r="BP59" s="36"/>
      <c r="BQ59" s="36"/>
      <c r="BR59" s="36"/>
      <c r="BS59" s="53"/>
      <c r="BT59" s="53"/>
      <c r="BU59" s="53"/>
      <c r="BV59" s="53"/>
      <c r="BW59" s="53"/>
      <c r="BX59" s="36"/>
      <c r="BY59" s="78"/>
      <c r="BZ59" s="78"/>
      <c r="CA59" s="60"/>
      <c r="CB59" s="60"/>
      <c r="CC59" s="61"/>
      <c r="CD59" s="62"/>
      <c r="CE59" s="61"/>
      <c r="CF59" s="62"/>
      <c r="CG59" s="62"/>
      <c r="CH59" s="62"/>
      <c r="CI59" s="79"/>
      <c r="CJ59" s="80"/>
      <c r="CK59" s="80"/>
      <c r="CL59" s="81"/>
      <c r="CM59" s="81"/>
      <c r="CN59" s="81"/>
      <c r="CO59" s="81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</row>
    <row r="60" spans="1:121" s="1" customFormat="1" hidden="1">
      <c r="A60" s="47"/>
      <c r="B60" s="48"/>
      <c r="C60" s="47"/>
      <c r="D60" s="49"/>
      <c r="E60" s="50"/>
      <c r="F60" s="51"/>
      <c r="G60" s="52"/>
      <c r="H60" s="50"/>
      <c r="I60" s="50"/>
      <c r="J60" s="53"/>
      <c r="K60" s="53"/>
      <c r="L60" s="53"/>
      <c r="M60" s="53"/>
      <c r="N60" s="53"/>
      <c r="O60" s="53"/>
      <c r="P60" s="53"/>
      <c r="Q60" s="53"/>
      <c r="R60" s="58"/>
      <c r="S60" s="65"/>
      <c r="T60" s="66"/>
      <c r="U60" s="67"/>
      <c r="V60" s="67"/>
      <c r="W60" s="53"/>
      <c r="X60" s="56"/>
      <c r="Y60" s="56"/>
      <c r="Z60" s="57"/>
      <c r="AA60" s="57"/>
      <c r="AB60" s="57"/>
      <c r="AC60" s="56"/>
      <c r="AD60" s="58"/>
      <c r="AE60" s="57"/>
      <c r="AF60" s="65"/>
      <c r="AG60" s="57"/>
      <c r="AH60" s="57"/>
      <c r="AI60" s="68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36"/>
      <c r="BN60" s="36"/>
      <c r="BO60" s="36"/>
      <c r="BP60" s="36"/>
      <c r="BQ60" s="36"/>
      <c r="BR60" s="36"/>
      <c r="BS60" s="53"/>
      <c r="BT60" s="53"/>
      <c r="BU60" s="53"/>
      <c r="BV60" s="53"/>
      <c r="BW60" s="53"/>
      <c r="BX60" s="36"/>
      <c r="BY60" s="78"/>
      <c r="BZ60" s="78"/>
      <c r="CA60" s="60"/>
      <c r="CB60" s="60"/>
      <c r="CC60" s="61"/>
      <c r="CD60" s="62"/>
      <c r="CE60" s="61"/>
      <c r="CF60" s="62"/>
      <c r="CG60" s="62"/>
      <c r="CH60" s="62"/>
      <c r="CI60" s="79"/>
      <c r="CJ60" s="80"/>
      <c r="CK60" s="80"/>
      <c r="CL60" s="81"/>
      <c r="CM60" s="81"/>
      <c r="CN60" s="81"/>
      <c r="CO60" s="81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</row>
    <row r="61" spans="1:121" s="1" customFormat="1" hidden="1">
      <c r="A61" s="47"/>
      <c r="B61" s="48"/>
      <c r="C61" s="47"/>
      <c r="D61" s="49"/>
      <c r="E61" s="50"/>
      <c r="F61" s="51"/>
      <c r="G61" s="52"/>
      <c r="H61" s="50"/>
      <c r="I61" s="50"/>
      <c r="J61" s="53"/>
      <c r="K61" s="53"/>
      <c r="L61" s="53"/>
      <c r="M61" s="53"/>
      <c r="N61" s="53"/>
      <c r="O61" s="53"/>
      <c r="P61" s="53"/>
      <c r="Q61" s="53"/>
      <c r="R61" s="58"/>
      <c r="S61" s="65"/>
      <c r="T61" s="66"/>
      <c r="U61" s="67"/>
      <c r="V61" s="67"/>
      <c r="W61" s="53"/>
      <c r="X61" s="56"/>
      <c r="Y61" s="56"/>
      <c r="Z61" s="57"/>
      <c r="AA61" s="57"/>
      <c r="AB61" s="57"/>
      <c r="AC61" s="56"/>
      <c r="AD61" s="58"/>
      <c r="AE61" s="57"/>
      <c r="AF61" s="65"/>
      <c r="AG61" s="57"/>
      <c r="AH61" s="57"/>
      <c r="AI61" s="68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36"/>
      <c r="BN61" s="36"/>
      <c r="BO61" s="36"/>
      <c r="BP61" s="36"/>
      <c r="BQ61" s="36"/>
      <c r="BR61" s="36"/>
      <c r="BS61" s="53"/>
      <c r="BT61" s="53"/>
      <c r="BU61" s="53"/>
      <c r="BV61" s="53"/>
      <c r="BW61" s="53"/>
      <c r="BX61" s="36"/>
      <c r="BY61" s="78"/>
      <c r="BZ61" s="78"/>
      <c r="CA61" s="60"/>
      <c r="CB61" s="60"/>
      <c r="CC61" s="61"/>
      <c r="CD61" s="62"/>
      <c r="CE61" s="61"/>
      <c r="CF61" s="62"/>
      <c r="CG61" s="62"/>
      <c r="CH61" s="62"/>
      <c r="CI61" s="79"/>
      <c r="CJ61" s="80"/>
      <c r="CK61" s="80"/>
      <c r="CL61" s="81"/>
      <c r="CM61" s="81"/>
      <c r="CN61" s="81"/>
      <c r="CO61" s="81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</row>
    <row r="62" spans="1:121" s="1" customFormat="1" hidden="1">
      <c r="A62" s="47"/>
      <c r="B62" s="48"/>
      <c r="C62" s="47"/>
      <c r="D62" s="49"/>
      <c r="E62" s="50"/>
      <c r="F62" s="51"/>
      <c r="G62" s="52"/>
      <c r="H62" s="50"/>
      <c r="I62" s="50"/>
      <c r="J62" s="53"/>
      <c r="K62" s="53"/>
      <c r="L62" s="53"/>
      <c r="M62" s="53"/>
      <c r="N62" s="53"/>
      <c r="O62" s="53"/>
      <c r="P62" s="53"/>
      <c r="Q62" s="53"/>
      <c r="R62" s="58"/>
      <c r="S62" s="65"/>
      <c r="T62" s="66"/>
      <c r="U62" s="67"/>
      <c r="V62" s="67"/>
      <c r="W62" s="53"/>
      <c r="X62" s="56"/>
      <c r="Y62" s="56"/>
      <c r="Z62" s="57"/>
      <c r="AA62" s="57"/>
      <c r="AB62" s="57"/>
      <c r="AC62" s="56"/>
      <c r="AD62" s="58"/>
      <c r="AE62" s="57"/>
      <c r="AF62" s="65"/>
      <c r="AG62" s="57"/>
      <c r="AH62" s="57"/>
      <c r="AI62" s="68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36"/>
      <c r="BN62" s="36"/>
      <c r="BO62" s="36"/>
      <c r="BP62" s="36"/>
      <c r="BQ62" s="36"/>
      <c r="BR62" s="36"/>
      <c r="BS62" s="53"/>
      <c r="BT62" s="53"/>
      <c r="BU62" s="53"/>
      <c r="BV62" s="53"/>
      <c r="BW62" s="53"/>
      <c r="BX62" s="36"/>
      <c r="BY62" s="78"/>
      <c r="BZ62" s="78"/>
      <c r="CA62" s="60"/>
      <c r="CB62" s="60"/>
      <c r="CC62" s="61"/>
      <c r="CD62" s="62"/>
      <c r="CE62" s="61"/>
      <c r="CF62" s="62"/>
      <c r="CG62" s="62"/>
      <c r="CH62" s="62"/>
      <c r="CI62" s="79"/>
      <c r="CJ62" s="80"/>
      <c r="CK62" s="80"/>
      <c r="CL62" s="81"/>
      <c r="CM62" s="81"/>
      <c r="CN62" s="81"/>
      <c r="CO62" s="81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</row>
    <row r="63" spans="1:121" s="1" customFormat="1" hidden="1">
      <c r="A63" s="47"/>
      <c r="B63" s="48"/>
      <c r="C63" s="47"/>
      <c r="D63" s="49"/>
      <c r="E63" s="50"/>
      <c r="F63" s="51"/>
      <c r="G63" s="52"/>
      <c r="H63" s="50"/>
      <c r="I63" s="50"/>
      <c r="J63" s="53"/>
      <c r="K63" s="53"/>
      <c r="L63" s="53"/>
      <c r="M63" s="53"/>
      <c r="N63" s="53"/>
      <c r="O63" s="53"/>
      <c r="P63" s="53"/>
      <c r="Q63" s="53"/>
      <c r="R63" s="58"/>
      <c r="S63" s="65"/>
      <c r="T63" s="66"/>
      <c r="U63" s="67"/>
      <c r="V63" s="67"/>
      <c r="W63" s="53"/>
      <c r="X63" s="56"/>
      <c r="Y63" s="56"/>
      <c r="Z63" s="57"/>
      <c r="AA63" s="57"/>
      <c r="AB63" s="57"/>
      <c r="AC63" s="56"/>
      <c r="AD63" s="58"/>
      <c r="AE63" s="57"/>
      <c r="AF63" s="65"/>
      <c r="AG63" s="57"/>
      <c r="AH63" s="57"/>
      <c r="AI63" s="68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36"/>
      <c r="BN63" s="36"/>
      <c r="BO63" s="36"/>
      <c r="BP63" s="36"/>
      <c r="BQ63" s="36"/>
      <c r="BR63" s="36"/>
      <c r="BS63" s="53"/>
      <c r="BT63" s="53"/>
      <c r="BU63" s="53"/>
      <c r="BV63" s="53"/>
      <c r="BW63" s="53"/>
      <c r="BX63" s="36"/>
      <c r="BY63" s="78"/>
      <c r="BZ63" s="78"/>
      <c r="CA63" s="60"/>
      <c r="CB63" s="60"/>
      <c r="CC63" s="61"/>
      <c r="CD63" s="62"/>
      <c r="CE63" s="61"/>
      <c r="CF63" s="62"/>
      <c r="CG63" s="62"/>
      <c r="CH63" s="62"/>
      <c r="CI63" s="79"/>
      <c r="CJ63" s="80"/>
      <c r="CK63" s="80"/>
      <c r="CL63" s="81"/>
      <c r="CM63" s="81"/>
      <c r="CN63" s="81"/>
      <c r="CO63" s="81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</row>
    <row r="64" spans="1:121" s="1" customFormat="1" hidden="1">
      <c r="A64" s="47"/>
      <c r="B64" s="48"/>
      <c r="C64" s="47"/>
      <c r="D64" s="49"/>
      <c r="E64" s="50"/>
      <c r="F64" s="51"/>
      <c r="G64" s="52"/>
      <c r="H64" s="50"/>
      <c r="I64" s="50"/>
      <c r="J64" s="53"/>
      <c r="K64" s="53"/>
      <c r="L64" s="53"/>
      <c r="M64" s="53"/>
      <c r="N64" s="53"/>
      <c r="O64" s="53"/>
      <c r="P64" s="53"/>
      <c r="Q64" s="53"/>
      <c r="R64" s="58"/>
      <c r="S64" s="65"/>
      <c r="T64" s="66"/>
      <c r="U64" s="67"/>
      <c r="V64" s="67"/>
      <c r="W64" s="53"/>
      <c r="X64" s="56"/>
      <c r="Y64" s="56"/>
      <c r="Z64" s="57"/>
      <c r="AA64" s="57"/>
      <c r="AB64" s="57"/>
      <c r="AC64" s="56"/>
      <c r="AD64" s="58"/>
      <c r="AE64" s="57"/>
      <c r="AF64" s="65"/>
      <c r="AG64" s="57"/>
      <c r="AH64" s="57"/>
      <c r="AI64" s="68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36"/>
      <c r="BN64" s="36"/>
      <c r="BO64" s="36"/>
      <c r="BP64" s="36"/>
      <c r="BQ64" s="36"/>
      <c r="BR64" s="36"/>
      <c r="BS64" s="53"/>
      <c r="BT64" s="53"/>
      <c r="BU64" s="53"/>
      <c r="BV64" s="53"/>
      <c r="BW64" s="53"/>
      <c r="BX64" s="36"/>
      <c r="BY64" s="78"/>
      <c r="BZ64" s="78"/>
      <c r="CA64" s="60"/>
      <c r="CB64" s="60"/>
      <c r="CC64" s="61"/>
      <c r="CD64" s="62"/>
      <c r="CE64" s="61"/>
      <c r="CF64" s="62"/>
      <c r="CG64" s="62"/>
      <c r="CH64" s="62"/>
      <c r="CI64" s="79"/>
      <c r="CJ64" s="80"/>
      <c r="CK64" s="80"/>
      <c r="CL64" s="81"/>
      <c r="CM64" s="81"/>
      <c r="CN64" s="81"/>
      <c r="CO64" s="81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</row>
    <row r="65" spans="1:121" s="1" customFormat="1" hidden="1">
      <c r="A65" s="47"/>
      <c r="B65" s="48"/>
      <c r="C65" s="47"/>
      <c r="D65" s="49"/>
      <c r="E65" s="50"/>
      <c r="F65" s="51"/>
      <c r="G65" s="52"/>
      <c r="H65" s="50"/>
      <c r="I65" s="50"/>
      <c r="J65" s="53"/>
      <c r="K65" s="53"/>
      <c r="L65" s="53"/>
      <c r="M65" s="53"/>
      <c r="N65" s="53"/>
      <c r="O65" s="53"/>
      <c r="P65" s="53"/>
      <c r="Q65" s="53"/>
      <c r="R65" s="58"/>
      <c r="S65" s="65"/>
      <c r="T65" s="66"/>
      <c r="U65" s="67"/>
      <c r="V65" s="67"/>
      <c r="W65" s="53"/>
      <c r="X65" s="56"/>
      <c r="Y65" s="56"/>
      <c r="Z65" s="57"/>
      <c r="AA65" s="57"/>
      <c r="AB65" s="57"/>
      <c r="AC65" s="56"/>
      <c r="AD65" s="58"/>
      <c r="AE65" s="57"/>
      <c r="AF65" s="65"/>
      <c r="AG65" s="57"/>
      <c r="AH65" s="57"/>
      <c r="AI65" s="68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36"/>
      <c r="BN65" s="36"/>
      <c r="BO65" s="36"/>
      <c r="BP65" s="36"/>
      <c r="BQ65" s="36"/>
      <c r="BR65" s="36"/>
      <c r="BS65" s="53"/>
      <c r="BT65" s="53"/>
      <c r="BU65" s="53"/>
      <c r="BV65" s="53"/>
      <c r="BW65" s="53"/>
      <c r="BX65" s="36"/>
      <c r="BY65" s="78"/>
      <c r="BZ65" s="78"/>
      <c r="CA65" s="60"/>
      <c r="CB65" s="60"/>
      <c r="CC65" s="61"/>
      <c r="CD65" s="62"/>
      <c r="CE65" s="61"/>
      <c r="CF65" s="62"/>
      <c r="CG65" s="62"/>
      <c r="CH65" s="62"/>
      <c r="CI65" s="79"/>
      <c r="CJ65" s="80"/>
      <c r="CK65" s="80"/>
      <c r="CL65" s="81"/>
      <c r="CM65" s="81"/>
      <c r="CN65" s="81"/>
      <c r="CO65" s="81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</row>
    <row r="66" spans="1:121" s="1" customFormat="1" hidden="1">
      <c r="A66" s="47"/>
      <c r="B66" s="48"/>
      <c r="C66" s="47"/>
      <c r="D66" s="49"/>
      <c r="E66" s="50"/>
      <c r="F66" s="51"/>
      <c r="G66" s="52"/>
      <c r="H66" s="50"/>
      <c r="I66" s="50"/>
      <c r="J66" s="53"/>
      <c r="K66" s="53"/>
      <c r="L66" s="53"/>
      <c r="M66" s="53"/>
      <c r="N66" s="53"/>
      <c r="O66" s="53"/>
      <c r="P66" s="53"/>
      <c r="Q66" s="53"/>
      <c r="R66" s="58"/>
      <c r="S66" s="65"/>
      <c r="T66" s="66"/>
      <c r="U66" s="67"/>
      <c r="V66" s="67"/>
      <c r="W66" s="53"/>
      <c r="X66" s="56"/>
      <c r="Y66" s="56"/>
      <c r="Z66" s="57"/>
      <c r="AA66" s="57"/>
      <c r="AB66" s="57"/>
      <c r="AC66" s="56"/>
      <c r="AD66" s="58"/>
      <c r="AE66" s="57"/>
      <c r="AF66" s="65"/>
      <c r="AG66" s="57"/>
      <c r="AH66" s="57"/>
      <c r="AI66" s="68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36"/>
      <c r="BN66" s="36"/>
      <c r="BO66" s="36"/>
      <c r="BP66" s="36"/>
      <c r="BQ66" s="36"/>
      <c r="BR66" s="36"/>
      <c r="BS66" s="53"/>
      <c r="BT66" s="53"/>
      <c r="BU66" s="53"/>
      <c r="BV66" s="53"/>
      <c r="BW66" s="53"/>
      <c r="BX66" s="36"/>
      <c r="BY66" s="78"/>
      <c r="BZ66" s="78"/>
      <c r="CA66" s="60"/>
      <c r="CB66" s="60"/>
      <c r="CC66" s="61"/>
      <c r="CD66" s="62"/>
      <c r="CE66" s="61"/>
      <c r="CF66" s="62"/>
      <c r="CG66" s="62"/>
      <c r="CH66" s="62"/>
      <c r="CI66" s="79"/>
      <c r="CJ66" s="80"/>
      <c r="CK66" s="80"/>
      <c r="CL66" s="81"/>
      <c r="CM66" s="81"/>
      <c r="CN66" s="81"/>
      <c r="CO66" s="81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</row>
    <row r="67" spans="1:121" s="1" customFormat="1" hidden="1">
      <c r="A67" s="47"/>
      <c r="B67" s="48"/>
      <c r="C67" s="47"/>
      <c r="D67" s="49"/>
      <c r="E67" s="50"/>
      <c r="F67" s="51"/>
      <c r="G67" s="52"/>
      <c r="H67" s="50"/>
      <c r="I67" s="50"/>
      <c r="J67" s="53"/>
      <c r="K67" s="53"/>
      <c r="L67" s="53"/>
      <c r="M67" s="53"/>
      <c r="N67" s="53"/>
      <c r="O67" s="53"/>
      <c r="P67" s="53"/>
      <c r="Q67" s="53"/>
      <c r="R67" s="58"/>
      <c r="S67" s="65"/>
      <c r="T67" s="66"/>
      <c r="U67" s="67"/>
      <c r="V67" s="67"/>
      <c r="W67" s="53"/>
      <c r="X67" s="56"/>
      <c r="Y67" s="56"/>
      <c r="Z67" s="57"/>
      <c r="AA67" s="57"/>
      <c r="AB67" s="57"/>
      <c r="AC67" s="56"/>
      <c r="AD67" s="58"/>
      <c r="AE67" s="57"/>
      <c r="AF67" s="65"/>
      <c r="AG67" s="57"/>
      <c r="AH67" s="57"/>
      <c r="AI67" s="68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36"/>
      <c r="BN67" s="36"/>
      <c r="BO67" s="36"/>
      <c r="BP67" s="36"/>
      <c r="BQ67" s="36"/>
      <c r="BR67" s="36"/>
      <c r="BS67" s="53"/>
      <c r="BT67" s="53"/>
      <c r="BU67" s="53"/>
      <c r="BV67" s="53"/>
      <c r="BW67" s="53"/>
      <c r="BX67" s="36"/>
      <c r="BY67" s="78"/>
      <c r="BZ67" s="78"/>
      <c r="CA67" s="60"/>
      <c r="CB67" s="60"/>
      <c r="CC67" s="61"/>
      <c r="CD67" s="62"/>
      <c r="CE67" s="61"/>
      <c r="CF67" s="62"/>
      <c r="CG67" s="62"/>
      <c r="CH67" s="62"/>
      <c r="CI67" s="79"/>
      <c r="CJ67" s="80"/>
      <c r="CK67" s="80"/>
      <c r="CL67" s="81"/>
      <c r="CM67" s="81"/>
      <c r="CN67" s="81"/>
      <c r="CO67" s="81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</row>
    <row r="68" spans="1:121" s="1" customFormat="1" hidden="1">
      <c r="A68" s="47"/>
      <c r="B68" s="48"/>
      <c r="C68" s="47"/>
      <c r="D68" s="49"/>
      <c r="E68" s="50"/>
      <c r="F68" s="51"/>
      <c r="G68" s="52"/>
      <c r="H68" s="50"/>
      <c r="I68" s="50"/>
      <c r="J68" s="53"/>
      <c r="K68" s="53"/>
      <c r="L68" s="53"/>
      <c r="M68" s="53"/>
      <c r="N68" s="53"/>
      <c r="O68" s="53"/>
      <c r="P68" s="53"/>
      <c r="Q68" s="53"/>
      <c r="R68" s="58"/>
      <c r="S68" s="65"/>
      <c r="T68" s="66"/>
      <c r="U68" s="67"/>
      <c r="V68" s="67"/>
      <c r="W68" s="53"/>
      <c r="X68" s="56"/>
      <c r="Y68" s="56"/>
      <c r="Z68" s="57"/>
      <c r="AA68" s="57"/>
      <c r="AB68" s="57"/>
      <c r="AC68" s="56"/>
      <c r="AD68" s="58"/>
      <c r="AE68" s="57"/>
      <c r="AF68" s="65"/>
      <c r="AG68" s="57"/>
      <c r="AH68" s="57"/>
      <c r="AI68" s="68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36"/>
      <c r="BN68" s="36"/>
      <c r="BO68" s="36"/>
      <c r="BP68" s="36"/>
      <c r="BQ68" s="36"/>
      <c r="BR68" s="36"/>
      <c r="BS68" s="53"/>
      <c r="BT68" s="53"/>
      <c r="BU68" s="53"/>
      <c r="BV68" s="53"/>
      <c r="BW68" s="53"/>
      <c r="BX68" s="36"/>
      <c r="BY68" s="78"/>
      <c r="BZ68" s="78"/>
      <c r="CA68" s="60"/>
      <c r="CB68" s="60"/>
      <c r="CC68" s="61"/>
      <c r="CD68" s="62"/>
      <c r="CE68" s="61"/>
      <c r="CF68" s="62"/>
      <c r="CG68" s="62"/>
      <c r="CH68" s="62"/>
      <c r="CI68" s="79"/>
      <c r="CJ68" s="80"/>
      <c r="CK68" s="80"/>
      <c r="CL68" s="81"/>
      <c r="CM68" s="81"/>
      <c r="CN68" s="81"/>
      <c r="CO68" s="81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</row>
    <row r="69" spans="1:121" s="1" customFormat="1" hidden="1">
      <c r="A69" s="47"/>
      <c r="B69" s="48"/>
      <c r="C69" s="47"/>
      <c r="D69" s="49"/>
      <c r="E69" s="50"/>
      <c r="F69" s="51"/>
      <c r="G69" s="52"/>
      <c r="H69" s="50"/>
      <c r="I69" s="50"/>
      <c r="J69" s="53"/>
      <c r="K69" s="53"/>
      <c r="L69" s="53"/>
      <c r="M69" s="53"/>
      <c r="N69" s="53"/>
      <c r="O69" s="53"/>
      <c r="P69" s="53"/>
      <c r="Q69" s="53"/>
      <c r="R69" s="58"/>
      <c r="S69" s="65"/>
      <c r="T69" s="66"/>
      <c r="U69" s="67"/>
      <c r="V69" s="67"/>
      <c r="W69" s="53"/>
      <c r="X69" s="56"/>
      <c r="Y69" s="56"/>
      <c r="Z69" s="57"/>
      <c r="AA69" s="57"/>
      <c r="AB69" s="57"/>
      <c r="AC69" s="56"/>
      <c r="AD69" s="58"/>
      <c r="AE69" s="57"/>
      <c r="AF69" s="65"/>
      <c r="AG69" s="57"/>
      <c r="AH69" s="57"/>
      <c r="AI69" s="68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36"/>
      <c r="BN69" s="36"/>
      <c r="BO69" s="36"/>
      <c r="BP69" s="36"/>
      <c r="BQ69" s="36"/>
      <c r="BR69" s="36"/>
      <c r="BS69" s="53"/>
      <c r="BT69" s="53"/>
      <c r="BU69" s="53"/>
      <c r="BV69" s="53"/>
      <c r="BW69" s="53"/>
      <c r="BX69" s="36"/>
      <c r="BY69" s="78"/>
      <c r="BZ69" s="78"/>
      <c r="CA69" s="60"/>
      <c r="CB69" s="60"/>
      <c r="CC69" s="61"/>
      <c r="CD69" s="62"/>
      <c r="CE69" s="61"/>
      <c r="CF69" s="62"/>
      <c r="CG69" s="62"/>
      <c r="CH69" s="62"/>
      <c r="CI69" s="79"/>
      <c r="CJ69" s="80"/>
      <c r="CK69" s="80"/>
      <c r="CL69" s="81"/>
      <c r="CM69" s="81"/>
      <c r="CN69" s="81"/>
      <c r="CO69" s="81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</row>
    <row r="70" spans="1:121" s="1" customFormat="1" hidden="1">
      <c r="A70" s="47"/>
      <c r="B70" s="48"/>
      <c r="C70" s="47"/>
      <c r="D70" s="49"/>
      <c r="E70" s="50"/>
      <c r="F70" s="51"/>
      <c r="G70" s="52"/>
      <c r="H70" s="50"/>
      <c r="I70" s="50"/>
      <c r="J70" s="53"/>
      <c r="K70" s="53"/>
      <c r="L70" s="53"/>
      <c r="M70" s="53"/>
      <c r="N70" s="53"/>
      <c r="O70" s="53"/>
      <c r="P70" s="53"/>
      <c r="Q70" s="53"/>
      <c r="R70" s="58"/>
      <c r="S70" s="65"/>
      <c r="T70" s="66"/>
      <c r="U70" s="67"/>
      <c r="V70" s="67"/>
      <c r="W70" s="53"/>
      <c r="X70" s="56"/>
      <c r="Y70" s="56"/>
      <c r="Z70" s="57"/>
      <c r="AA70" s="57"/>
      <c r="AB70" s="57"/>
      <c r="AC70" s="56"/>
      <c r="AD70" s="58"/>
      <c r="AE70" s="57"/>
      <c r="AF70" s="65"/>
      <c r="AG70" s="57"/>
      <c r="AH70" s="57"/>
      <c r="AI70" s="68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36"/>
      <c r="BN70" s="36"/>
      <c r="BO70" s="36"/>
      <c r="BP70" s="36"/>
      <c r="BQ70" s="36"/>
      <c r="BR70" s="36"/>
      <c r="BS70" s="53"/>
      <c r="BT70" s="53"/>
      <c r="BU70" s="53"/>
      <c r="BV70" s="53"/>
      <c r="BW70" s="53"/>
      <c r="BX70" s="36"/>
      <c r="BY70" s="78"/>
      <c r="BZ70" s="78"/>
      <c r="CA70" s="60"/>
      <c r="CB70" s="60"/>
      <c r="CC70" s="61"/>
      <c r="CD70" s="62"/>
      <c r="CE70" s="61"/>
      <c r="CF70" s="62"/>
      <c r="CG70" s="62"/>
      <c r="CH70" s="62"/>
      <c r="CI70" s="79"/>
      <c r="CJ70" s="80"/>
      <c r="CK70" s="80"/>
      <c r="CL70" s="81"/>
      <c r="CM70" s="81"/>
      <c r="CN70" s="81"/>
      <c r="CO70" s="81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</row>
    <row r="71" spans="1:121" s="1" customFormat="1" hidden="1">
      <c r="A71" s="47"/>
      <c r="B71" s="48"/>
      <c r="C71" s="47"/>
      <c r="D71" s="49"/>
      <c r="E71" s="50"/>
      <c r="F71" s="51"/>
      <c r="G71" s="52"/>
      <c r="H71" s="50"/>
      <c r="I71" s="50"/>
      <c r="J71" s="53"/>
      <c r="K71" s="53"/>
      <c r="L71" s="53"/>
      <c r="M71" s="53"/>
      <c r="N71" s="53"/>
      <c r="O71" s="53"/>
      <c r="P71" s="53"/>
      <c r="Q71" s="53"/>
      <c r="R71" s="58"/>
      <c r="S71" s="65"/>
      <c r="T71" s="66"/>
      <c r="U71" s="67"/>
      <c r="V71" s="67"/>
      <c r="W71" s="53"/>
      <c r="X71" s="56"/>
      <c r="Y71" s="56"/>
      <c r="Z71" s="57"/>
      <c r="AA71" s="57"/>
      <c r="AB71" s="57"/>
      <c r="AC71" s="56"/>
      <c r="AD71" s="58"/>
      <c r="AE71" s="57"/>
      <c r="AF71" s="65"/>
      <c r="AG71" s="57"/>
      <c r="AH71" s="57"/>
      <c r="AI71" s="68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36"/>
      <c r="BN71" s="36"/>
      <c r="BO71" s="36"/>
      <c r="BP71" s="36"/>
      <c r="BQ71" s="36"/>
      <c r="BR71" s="36"/>
      <c r="BS71" s="53"/>
      <c r="BT71" s="53"/>
      <c r="BU71" s="53"/>
      <c r="BV71" s="53"/>
      <c r="BW71" s="53"/>
      <c r="BX71" s="36"/>
      <c r="BY71" s="78"/>
      <c r="BZ71" s="78"/>
      <c r="CA71" s="60"/>
      <c r="CB71" s="60"/>
      <c r="CC71" s="61"/>
      <c r="CD71" s="62"/>
      <c r="CE71" s="61"/>
      <c r="CF71" s="62"/>
      <c r="CG71" s="62"/>
      <c r="CH71" s="62"/>
      <c r="CI71" s="79"/>
      <c r="CJ71" s="80"/>
      <c r="CK71" s="80"/>
      <c r="CL71" s="81"/>
      <c r="CM71" s="81"/>
      <c r="CN71" s="81"/>
      <c r="CO71" s="81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</row>
    <row r="72" spans="1:121" s="1" customFormat="1" hidden="1">
      <c r="A72" s="47"/>
      <c r="B72" s="48"/>
      <c r="C72" s="47"/>
      <c r="D72" s="49"/>
      <c r="E72" s="50"/>
      <c r="F72" s="51"/>
      <c r="G72" s="52"/>
      <c r="H72" s="50"/>
      <c r="I72" s="50"/>
      <c r="J72" s="53"/>
      <c r="K72" s="53"/>
      <c r="L72" s="53"/>
      <c r="M72" s="53"/>
      <c r="N72" s="53"/>
      <c r="O72" s="53"/>
      <c r="P72" s="53"/>
      <c r="Q72" s="53"/>
      <c r="R72" s="58"/>
      <c r="S72" s="65"/>
      <c r="T72" s="66"/>
      <c r="U72" s="67"/>
      <c r="V72" s="67"/>
      <c r="W72" s="53"/>
      <c r="X72" s="56"/>
      <c r="Y72" s="56"/>
      <c r="Z72" s="57"/>
      <c r="AA72" s="57"/>
      <c r="AB72" s="57"/>
      <c r="AC72" s="56"/>
      <c r="AD72" s="58"/>
      <c r="AE72" s="57"/>
      <c r="AF72" s="65"/>
      <c r="AG72" s="57"/>
      <c r="AH72" s="57"/>
      <c r="AI72" s="68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36"/>
      <c r="BN72" s="36"/>
      <c r="BO72" s="36"/>
      <c r="BP72" s="36"/>
      <c r="BQ72" s="36"/>
      <c r="BR72" s="36"/>
      <c r="BS72" s="53"/>
      <c r="BT72" s="53"/>
      <c r="BU72" s="53"/>
      <c r="BV72" s="53"/>
      <c r="BW72" s="53"/>
      <c r="BX72" s="36"/>
      <c r="BY72" s="78"/>
      <c r="BZ72" s="78"/>
      <c r="CA72" s="60"/>
      <c r="CB72" s="60"/>
      <c r="CC72" s="61"/>
      <c r="CD72" s="62"/>
      <c r="CE72" s="61"/>
      <c r="CF72" s="62"/>
      <c r="CG72" s="62"/>
      <c r="CH72" s="62"/>
      <c r="CI72" s="79"/>
      <c r="CJ72" s="80"/>
      <c r="CK72" s="80"/>
      <c r="CL72" s="81"/>
      <c r="CM72" s="81"/>
      <c r="CN72" s="81"/>
      <c r="CO72" s="81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</row>
    <row r="73" spans="1:121" s="1" customFormat="1" hidden="1">
      <c r="A73" s="47"/>
      <c r="B73" s="48"/>
      <c r="C73" s="47"/>
      <c r="D73" s="49"/>
      <c r="E73" s="50"/>
      <c r="F73" s="51"/>
      <c r="G73" s="52"/>
      <c r="H73" s="50"/>
      <c r="I73" s="50"/>
      <c r="J73" s="53"/>
      <c r="K73" s="53"/>
      <c r="L73" s="53"/>
      <c r="M73" s="53"/>
      <c r="N73" s="53"/>
      <c r="O73" s="53"/>
      <c r="P73" s="53"/>
      <c r="Q73" s="53"/>
      <c r="R73" s="58"/>
      <c r="S73" s="65"/>
      <c r="T73" s="66"/>
      <c r="U73" s="67"/>
      <c r="V73" s="67"/>
      <c r="W73" s="53"/>
      <c r="X73" s="56"/>
      <c r="Y73" s="56"/>
      <c r="Z73" s="57"/>
      <c r="AA73" s="57"/>
      <c r="AB73" s="57"/>
      <c r="AC73" s="56"/>
      <c r="AD73" s="58"/>
      <c r="AE73" s="57"/>
      <c r="AF73" s="65"/>
      <c r="AG73" s="57"/>
      <c r="AH73" s="57"/>
      <c r="AI73" s="68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36"/>
      <c r="BN73" s="36"/>
      <c r="BO73" s="36"/>
      <c r="BP73" s="36"/>
      <c r="BQ73" s="36"/>
      <c r="BR73" s="36"/>
      <c r="BS73" s="53"/>
      <c r="BT73" s="53"/>
      <c r="BU73" s="53"/>
      <c r="BV73" s="53"/>
      <c r="BW73" s="53"/>
      <c r="BX73" s="36"/>
      <c r="BY73" s="78"/>
      <c r="BZ73" s="78"/>
      <c r="CA73" s="60"/>
      <c r="CB73" s="60"/>
      <c r="CC73" s="61"/>
      <c r="CD73" s="62"/>
      <c r="CE73" s="61"/>
      <c r="CF73" s="62"/>
      <c r="CG73" s="62"/>
      <c r="CH73" s="62"/>
      <c r="CI73" s="79"/>
      <c r="CJ73" s="80"/>
      <c r="CK73" s="80"/>
      <c r="CL73" s="81"/>
      <c r="CM73" s="81"/>
      <c r="CN73" s="81"/>
      <c r="CO73" s="81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</row>
    <row r="74" spans="1:121" s="1" customFormat="1" hidden="1">
      <c r="A74" s="47"/>
      <c r="B74" s="48"/>
      <c r="C74" s="47"/>
      <c r="D74" s="49"/>
      <c r="E74" s="50"/>
      <c r="F74" s="51"/>
      <c r="G74" s="52"/>
      <c r="H74" s="50"/>
      <c r="I74" s="50"/>
      <c r="J74" s="53"/>
      <c r="K74" s="53"/>
      <c r="L74" s="53"/>
      <c r="M74" s="53"/>
      <c r="N74" s="53"/>
      <c r="O74" s="53"/>
      <c r="P74" s="53"/>
      <c r="Q74" s="53"/>
      <c r="R74" s="58"/>
      <c r="S74" s="65"/>
      <c r="T74" s="66"/>
      <c r="U74" s="67"/>
      <c r="V74" s="67"/>
      <c r="W74" s="53"/>
      <c r="X74" s="56"/>
      <c r="Y74" s="56"/>
      <c r="Z74" s="57"/>
      <c r="AA74" s="57"/>
      <c r="AB74" s="57"/>
      <c r="AC74" s="56"/>
      <c r="AD74" s="58"/>
      <c r="AE74" s="57"/>
      <c r="AF74" s="65"/>
      <c r="AG74" s="57"/>
      <c r="AH74" s="57"/>
      <c r="AI74" s="68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36"/>
      <c r="BN74" s="36"/>
      <c r="BO74" s="36"/>
      <c r="BP74" s="36"/>
      <c r="BQ74" s="36"/>
      <c r="BR74" s="36"/>
      <c r="BS74" s="53"/>
      <c r="BT74" s="53"/>
      <c r="BU74" s="53"/>
      <c r="BV74" s="53"/>
      <c r="BW74" s="53"/>
      <c r="BX74" s="36"/>
      <c r="BY74" s="78"/>
      <c r="BZ74" s="78"/>
      <c r="CA74" s="60"/>
      <c r="CB74" s="60"/>
      <c r="CC74" s="61"/>
      <c r="CD74" s="62"/>
      <c r="CE74" s="61"/>
      <c r="CF74" s="62"/>
      <c r="CG74" s="62"/>
      <c r="CH74" s="62"/>
      <c r="CI74" s="79"/>
      <c r="CJ74" s="80"/>
      <c r="CK74" s="80"/>
      <c r="CL74" s="81"/>
      <c r="CM74" s="81"/>
      <c r="CN74" s="81"/>
      <c r="CO74" s="81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</row>
    <row r="75" spans="1:121" s="1" customFormat="1" hidden="1">
      <c r="A75" s="47"/>
      <c r="B75" s="48"/>
      <c r="C75" s="47"/>
      <c r="D75" s="49"/>
      <c r="E75" s="50"/>
      <c r="F75" s="51"/>
      <c r="G75" s="52"/>
      <c r="H75" s="50"/>
      <c r="I75" s="50"/>
      <c r="J75" s="53"/>
      <c r="K75" s="53"/>
      <c r="L75" s="53"/>
      <c r="M75" s="53"/>
      <c r="N75" s="53"/>
      <c r="O75" s="53"/>
      <c r="P75" s="53"/>
      <c r="Q75" s="53"/>
      <c r="R75" s="58"/>
      <c r="S75" s="65"/>
      <c r="T75" s="66"/>
      <c r="U75" s="67"/>
      <c r="V75" s="67"/>
      <c r="W75" s="53"/>
      <c r="X75" s="56"/>
      <c r="Y75" s="56"/>
      <c r="Z75" s="57"/>
      <c r="AA75" s="57"/>
      <c r="AB75" s="57"/>
      <c r="AC75" s="56"/>
      <c r="AD75" s="58"/>
      <c r="AE75" s="57"/>
      <c r="AF75" s="65"/>
      <c r="AG75" s="57"/>
      <c r="AH75" s="57"/>
      <c r="AI75" s="68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36"/>
      <c r="BN75" s="36"/>
      <c r="BO75" s="36"/>
      <c r="BP75" s="36"/>
      <c r="BQ75" s="36"/>
      <c r="BR75" s="36"/>
      <c r="BS75" s="53"/>
      <c r="BT75" s="53"/>
      <c r="BU75" s="53"/>
      <c r="BV75" s="53"/>
      <c r="BW75" s="53"/>
      <c r="BX75" s="36"/>
      <c r="BY75" s="78"/>
      <c r="BZ75" s="78"/>
      <c r="CA75" s="60"/>
      <c r="CB75" s="60"/>
      <c r="CC75" s="61"/>
      <c r="CD75" s="62"/>
      <c r="CE75" s="61"/>
      <c r="CF75" s="62"/>
      <c r="CG75" s="62"/>
      <c r="CH75" s="62"/>
      <c r="CI75" s="79"/>
      <c r="CJ75" s="80"/>
      <c r="CK75" s="80"/>
      <c r="CL75" s="81"/>
      <c r="CM75" s="81"/>
      <c r="CN75" s="81"/>
      <c r="CO75" s="81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</row>
    <row r="76" spans="1:121" s="1" customFormat="1" hidden="1">
      <c r="A76" s="47"/>
      <c r="B76" s="48"/>
      <c r="C76" s="47"/>
      <c r="D76" s="49"/>
      <c r="E76" s="50"/>
      <c r="F76" s="51"/>
      <c r="G76" s="52"/>
      <c r="H76" s="50"/>
      <c r="I76" s="50"/>
      <c r="J76" s="53"/>
      <c r="K76" s="53"/>
      <c r="L76" s="53"/>
      <c r="M76" s="53"/>
      <c r="N76" s="53"/>
      <c r="O76" s="53"/>
      <c r="P76" s="53"/>
      <c r="Q76" s="53"/>
      <c r="R76" s="58"/>
      <c r="S76" s="65"/>
      <c r="T76" s="66"/>
      <c r="U76" s="67"/>
      <c r="V76" s="67"/>
      <c r="W76" s="53"/>
      <c r="X76" s="56"/>
      <c r="Y76" s="56"/>
      <c r="Z76" s="57"/>
      <c r="AA76" s="57"/>
      <c r="AB76" s="57"/>
      <c r="AC76" s="56"/>
      <c r="AD76" s="58"/>
      <c r="AE76" s="57"/>
      <c r="AF76" s="65"/>
      <c r="AG76" s="57"/>
      <c r="AH76" s="57"/>
      <c r="AI76" s="68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36"/>
      <c r="BN76" s="36"/>
      <c r="BO76" s="36"/>
      <c r="BP76" s="36"/>
      <c r="BQ76" s="36"/>
      <c r="BR76" s="36"/>
      <c r="BS76" s="53"/>
      <c r="BT76" s="53"/>
      <c r="BU76" s="53"/>
      <c r="BV76" s="53"/>
      <c r="BW76" s="53"/>
      <c r="BX76" s="36"/>
      <c r="BY76" s="78"/>
      <c r="BZ76" s="78"/>
      <c r="CA76" s="60"/>
      <c r="CB76" s="60"/>
      <c r="CC76" s="61"/>
      <c r="CD76" s="62"/>
      <c r="CE76" s="61"/>
      <c r="CF76" s="62"/>
      <c r="CG76" s="62"/>
      <c r="CH76" s="62"/>
      <c r="CI76" s="79"/>
      <c r="CJ76" s="80"/>
      <c r="CK76" s="80"/>
      <c r="CL76" s="81"/>
      <c r="CM76" s="81"/>
      <c r="CN76" s="81"/>
      <c r="CO76" s="81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</row>
    <row r="77" spans="1:121" s="1" customFormat="1" hidden="1">
      <c r="A77" s="47"/>
      <c r="B77" s="48"/>
      <c r="C77" s="47"/>
      <c r="D77" s="49"/>
      <c r="E77" s="50"/>
      <c r="F77" s="51"/>
      <c r="G77" s="52"/>
      <c r="H77" s="50"/>
      <c r="I77" s="50"/>
      <c r="J77" s="53"/>
      <c r="K77" s="53"/>
      <c r="L77" s="53"/>
      <c r="M77" s="53"/>
      <c r="N77" s="53"/>
      <c r="O77" s="53"/>
      <c r="P77" s="53"/>
      <c r="Q77" s="53"/>
      <c r="R77" s="58"/>
      <c r="S77" s="65"/>
      <c r="T77" s="66"/>
      <c r="U77" s="67"/>
      <c r="V77" s="67"/>
      <c r="W77" s="53"/>
      <c r="X77" s="56"/>
      <c r="Y77" s="56"/>
      <c r="Z77" s="57"/>
      <c r="AA77" s="57"/>
      <c r="AB77" s="57"/>
      <c r="AC77" s="56"/>
      <c r="AD77" s="58"/>
      <c r="AE77" s="57"/>
      <c r="AF77" s="65"/>
      <c r="AG77" s="57"/>
      <c r="AH77" s="57"/>
      <c r="AI77" s="68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36"/>
      <c r="BN77" s="36"/>
      <c r="BO77" s="36"/>
      <c r="BP77" s="36"/>
      <c r="BQ77" s="36"/>
      <c r="BR77" s="36"/>
      <c r="BS77" s="53"/>
      <c r="BT77" s="53"/>
      <c r="BU77" s="53"/>
      <c r="BV77" s="53"/>
      <c r="BW77" s="53"/>
      <c r="BX77" s="36"/>
      <c r="BY77" s="78"/>
      <c r="BZ77" s="78"/>
      <c r="CA77" s="60"/>
      <c r="CB77" s="60"/>
      <c r="CC77" s="61"/>
      <c r="CD77" s="62"/>
      <c r="CE77" s="61"/>
      <c r="CF77" s="62"/>
      <c r="CG77" s="62"/>
      <c r="CH77" s="62"/>
      <c r="CI77" s="79"/>
      <c r="CJ77" s="80"/>
      <c r="CK77" s="80"/>
      <c r="CL77" s="81"/>
      <c r="CM77" s="81"/>
      <c r="CN77" s="81"/>
      <c r="CO77" s="81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</row>
    <row r="78" spans="1:121" s="1" customFormat="1" hidden="1">
      <c r="A78" s="47"/>
      <c r="B78" s="48"/>
      <c r="C78" s="47"/>
      <c r="D78" s="49"/>
      <c r="E78" s="50"/>
      <c r="F78" s="51"/>
      <c r="G78" s="52"/>
      <c r="H78" s="50"/>
      <c r="I78" s="50"/>
      <c r="J78" s="53"/>
      <c r="K78" s="53"/>
      <c r="L78" s="53"/>
      <c r="M78" s="53"/>
      <c r="N78" s="53"/>
      <c r="O78" s="53"/>
      <c r="P78" s="53"/>
      <c r="Q78" s="53"/>
      <c r="R78" s="58"/>
      <c r="S78" s="65"/>
      <c r="T78" s="66"/>
      <c r="U78" s="67"/>
      <c r="V78" s="67"/>
      <c r="W78" s="53"/>
      <c r="X78" s="56"/>
      <c r="Y78" s="56"/>
      <c r="Z78" s="57"/>
      <c r="AA78" s="57"/>
      <c r="AB78" s="57"/>
      <c r="AC78" s="56"/>
      <c r="AD78" s="58"/>
      <c r="AE78" s="57"/>
      <c r="AF78" s="65"/>
      <c r="AG78" s="57"/>
      <c r="AH78" s="57"/>
      <c r="AI78" s="68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36"/>
      <c r="BN78" s="36"/>
      <c r="BO78" s="36"/>
      <c r="BP78" s="36"/>
      <c r="BQ78" s="36"/>
      <c r="BR78" s="36"/>
      <c r="BS78" s="53"/>
      <c r="BT78" s="53"/>
      <c r="BU78" s="53"/>
      <c r="BV78" s="53"/>
      <c r="BW78" s="53"/>
      <c r="BX78" s="36"/>
      <c r="BY78" s="78"/>
      <c r="BZ78" s="78"/>
      <c r="CA78" s="60"/>
      <c r="CB78" s="60"/>
      <c r="CC78" s="61"/>
      <c r="CD78" s="62"/>
      <c r="CE78" s="61"/>
      <c r="CF78" s="62"/>
      <c r="CG78" s="62"/>
      <c r="CH78" s="62"/>
      <c r="CI78" s="79"/>
      <c r="CJ78" s="80"/>
      <c r="CK78" s="80"/>
      <c r="CL78" s="81"/>
      <c r="CM78" s="81"/>
      <c r="CN78" s="81"/>
      <c r="CO78" s="81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</row>
    <row r="79" spans="1:121" s="1" customFormat="1" hidden="1">
      <c r="A79" s="47"/>
      <c r="B79" s="48"/>
      <c r="C79" s="47"/>
      <c r="D79" s="49"/>
      <c r="E79" s="50"/>
      <c r="F79" s="51"/>
      <c r="G79" s="52"/>
      <c r="H79" s="50"/>
      <c r="I79" s="50"/>
      <c r="J79" s="53"/>
      <c r="K79" s="53"/>
      <c r="L79" s="53"/>
      <c r="M79" s="53"/>
      <c r="N79" s="53"/>
      <c r="O79" s="53"/>
      <c r="P79" s="53"/>
      <c r="Q79" s="53"/>
      <c r="R79" s="58"/>
      <c r="S79" s="65"/>
      <c r="T79" s="66"/>
      <c r="U79" s="67"/>
      <c r="V79" s="67"/>
      <c r="W79" s="53"/>
      <c r="X79" s="56"/>
      <c r="Y79" s="56"/>
      <c r="Z79" s="57"/>
      <c r="AA79" s="57"/>
      <c r="AB79" s="57"/>
      <c r="AC79" s="56"/>
      <c r="AD79" s="58"/>
      <c r="AE79" s="57"/>
      <c r="AF79" s="65"/>
      <c r="AG79" s="57"/>
      <c r="AH79" s="57"/>
      <c r="AI79" s="68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36"/>
      <c r="BN79" s="36"/>
      <c r="BO79" s="36"/>
      <c r="BP79" s="36"/>
      <c r="BQ79" s="36"/>
      <c r="BR79" s="36"/>
      <c r="BS79" s="53"/>
      <c r="BT79" s="53"/>
      <c r="BU79" s="53"/>
      <c r="BV79" s="53"/>
      <c r="BW79" s="53"/>
      <c r="BX79" s="36"/>
      <c r="BY79" s="78"/>
      <c r="BZ79" s="78"/>
      <c r="CA79" s="60"/>
      <c r="CB79" s="60"/>
      <c r="CC79" s="61"/>
      <c r="CD79" s="62"/>
      <c r="CE79" s="61"/>
      <c r="CF79" s="62"/>
      <c r="CG79" s="62"/>
      <c r="CH79" s="62"/>
      <c r="CI79" s="79"/>
      <c r="CJ79" s="80"/>
      <c r="CK79" s="80"/>
      <c r="CL79" s="81"/>
      <c r="CM79" s="81"/>
      <c r="CN79" s="81"/>
      <c r="CO79" s="81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</row>
    <row r="80" spans="1:121" s="1" customFormat="1" hidden="1">
      <c r="A80" s="47"/>
      <c r="B80" s="48"/>
      <c r="C80" s="47"/>
      <c r="D80" s="49"/>
      <c r="E80" s="50"/>
      <c r="F80" s="51"/>
      <c r="G80" s="52"/>
      <c r="H80" s="50"/>
      <c r="I80" s="50"/>
      <c r="J80" s="53"/>
      <c r="K80" s="53"/>
      <c r="L80" s="53"/>
      <c r="M80" s="53"/>
      <c r="N80" s="53"/>
      <c r="O80" s="53"/>
      <c r="P80" s="53"/>
      <c r="Q80" s="53"/>
      <c r="R80" s="58"/>
      <c r="S80" s="65"/>
      <c r="T80" s="66"/>
      <c r="U80" s="67"/>
      <c r="V80" s="67"/>
      <c r="W80" s="53"/>
      <c r="X80" s="56"/>
      <c r="Y80" s="56"/>
      <c r="Z80" s="57"/>
      <c r="AA80" s="57"/>
      <c r="AB80" s="57"/>
      <c r="AC80" s="56"/>
      <c r="AD80" s="58"/>
      <c r="AE80" s="57"/>
      <c r="AF80" s="65"/>
      <c r="AG80" s="57"/>
      <c r="AH80" s="57"/>
      <c r="AI80" s="68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36"/>
      <c r="BN80" s="36"/>
      <c r="BO80" s="36"/>
      <c r="BP80" s="36"/>
      <c r="BQ80" s="36"/>
      <c r="BR80" s="36"/>
      <c r="BS80" s="53"/>
      <c r="BT80" s="53"/>
      <c r="BU80" s="53"/>
      <c r="BV80" s="53"/>
      <c r="BW80" s="53"/>
      <c r="BX80" s="36"/>
      <c r="BY80" s="78"/>
      <c r="BZ80" s="78"/>
      <c r="CA80" s="60"/>
      <c r="CB80" s="60"/>
      <c r="CC80" s="61"/>
      <c r="CD80" s="62"/>
      <c r="CE80" s="61"/>
      <c r="CF80" s="62"/>
      <c r="CG80" s="62"/>
      <c r="CH80" s="62"/>
      <c r="CI80" s="79"/>
      <c r="CJ80" s="80"/>
      <c r="CK80" s="80"/>
      <c r="CL80" s="81"/>
      <c r="CM80" s="81"/>
      <c r="CN80" s="81"/>
      <c r="CO80" s="81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</row>
    <row r="81" spans="1:121" s="1" customFormat="1" hidden="1">
      <c r="A81" s="47"/>
      <c r="B81" s="48"/>
      <c r="C81" s="47"/>
      <c r="D81" s="49"/>
      <c r="E81" s="50"/>
      <c r="F81" s="51"/>
      <c r="G81" s="52"/>
      <c r="H81" s="50"/>
      <c r="I81" s="50"/>
      <c r="J81" s="53"/>
      <c r="K81" s="53"/>
      <c r="L81" s="53"/>
      <c r="M81" s="53"/>
      <c r="N81" s="53"/>
      <c r="O81" s="53"/>
      <c r="P81" s="53"/>
      <c r="Q81" s="53"/>
      <c r="R81" s="58"/>
      <c r="S81" s="65"/>
      <c r="T81" s="66"/>
      <c r="U81" s="67"/>
      <c r="V81" s="67"/>
      <c r="W81" s="53"/>
      <c r="X81" s="56"/>
      <c r="Y81" s="56"/>
      <c r="Z81" s="57"/>
      <c r="AA81" s="57"/>
      <c r="AB81" s="57"/>
      <c r="AC81" s="56"/>
      <c r="AD81" s="58"/>
      <c r="AE81" s="57"/>
      <c r="AF81" s="65"/>
      <c r="AG81" s="57"/>
      <c r="AH81" s="57"/>
      <c r="AI81" s="68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36"/>
      <c r="BN81" s="36"/>
      <c r="BO81" s="36"/>
      <c r="BP81" s="36"/>
      <c r="BQ81" s="36"/>
      <c r="BR81" s="36"/>
      <c r="BS81" s="53"/>
      <c r="BT81" s="53"/>
      <c r="BU81" s="53"/>
      <c r="BV81" s="53"/>
      <c r="BW81" s="53"/>
      <c r="BX81" s="36"/>
      <c r="BY81" s="78"/>
      <c r="BZ81" s="78"/>
      <c r="CA81" s="60"/>
      <c r="CB81" s="60"/>
      <c r="CC81" s="61"/>
      <c r="CD81" s="62"/>
      <c r="CE81" s="61"/>
      <c r="CF81" s="62"/>
      <c r="CG81" s="62"/>
      <c r="CH81" s="62"/>
      <c r="CI81" s="79"/>
      <c r="CJ81" s="80"/>
      <c r="CK81" s="80"/>
      <c r="CL81" s="81"/>
      <c r="CM81" s="81"/>
      <c r="CN81" s="81"/>
      <c r="CO81" s="81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</row>
    <row r="82" spans="1:121" s="1" customFormat="1" hidden="1">
      <c r="A82" s="47"/>
      <c r="B82" s="48"/>
      <c r="C82" s="47"/>
      <c r="D82" s="49"/>
      <c r="E82" s="50"/>
      <c r="F82" s="51"/>
      <c r="G82" s="52"/>
      <c r="H82" s="50"/>
      <c r="I82" s="50"/>
      <c r="J82" s="53"/>
      <c r="K82" s="53"/>
      <c r="L82" s="53"/>
      <c r="M82" s="53"/>
      <c r="N82" s="53"/>
      <c r="O82" s="53"/>
      <c r="P82" s="53"/>
      <c r="Q82" s="53"/>
      <c r="R82" s="58"/>
      <c r="S82" s="65"/>
      <c r="T82" s="66"/>
      <c r="U82" s="67"/>
      <c r="V82" s="67"/>
      <c r="W82" s="53"/>
      <c r="X82" s="56"/>
      <c r="Y82" s="56"/>
      <c r="Z82" s="57"/>
      <c r="AA82" s="57"/>
      <c r="AB82" s="57"/>
      <c r="AC82" s="56"/>
      <c r="AD82" s="58"/>
      <c r="AE82" s="57"/>
      <c r="AF82" s="65"/>
      <c r="AG82" s="57"/>
      <c r="AH82" s="57"/>
      <c r="AI82" s="68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36"/>
      <c r="BN82" s="36"/>
      <c r="BO82" s="36"/>
      <c r="BP82" s="36"/>
      <c r="BQ82" s="36"/>
      <c r="BR82" s="36"/>
      <c r="BS82" s="53"/>
      <c r="BT82" s="53"/>
      <c r="BU82" s="53"/>
      <c r="BV82" s="53"/>
      <c r="BW82" s="53"/>
      <c r="BX82" s="36"/>
      <c r="BY82" s="78"/>
      <c r="BZ82" s="78"/>
      <c r="CA82" s="60"/>
      <c r="CB82" s="60"/>
      <c r="CC82" s="61"/>
      <c r="CD82" s="62"/>
      <c r="CE82" s="61"/>
      <c r="CF82" s="62"/>
      <c r="CG82" s="62"/>
      <c r="CH82" s="62"/>
      <c r="CI82" s="79"/>
      <c r="CJ82" s="80"/>
      <c r="CK82" s="80"/>
      <c r="CL82" s="81"/>
      <c r="CM82" s="81"/>
      <c r="CN82" s="81"/>
      <c r="CO82" s="81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</row>
    <row r="83" spans="1:121" s="1" customFormat="1" hidden="1">
      <c r="A83" s="47"/>
      <c r="B83" s="48"/>
      <c r="C83" s="47"/>
      <c r="D83" s="49"/>
      <c r="E83" s="50"/>
      <c r="F83" s="51"/>
      <c r="G83" s="52"/>
      <c r="H83" s="50"/>
      <c r="I83" s="50"/>
      <c r="J83" s="53"/>
      <c r="K83" s="53"/>
      <c r="L83" s="53"/>
      <c r="M83" s="53"/>
      <c r="N83" s="53"/>
      <c r="O83" s="53"/>
      <c r="P83" s="53"/>
      <c r="Q83" s="53"/>
      <c r="R83" s="58"/>
      <c r="S83" s="65"/>
      <c r="T83" s="66"/>
      <c r="U83" s="67"/>
      <c r="V83" s="67"/>
      <c r="W83" s="53"/>
      <c r="X83" s="56"/>
      <c r="Y83" s="56"/>
      <c r="Z83" s="57"/>
      <c r="AA83" s="57"/>
      <c r="AB83" s="57"/>
      <c r="AC83" s="56"/>
      <c r="AD83" s="58"/>
      <c r="AE83" s="57"/>
      <c r="AF83" s="65"/>
      <c r="AG83" s="57"/>
      <c r="AH83" s="57"/>
      <c r="AI83" s="68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36"/>
      <c r="BN83" s="36"/>
      <c r="BO83" s="36"/>
      <c r="BP83" s="36"/>
      <c r="BQ83" s="36"/>
      <c r="BR83" s="36"/>
      <c r="BS83" s="53"/>
      <c r="BT83" s="53"/>
      <c r="BU83" s="53"/>
      <c r="BV83" s="53"/>
      <c r="BW83" s="53"/>
      <c r="BX83" s="36"/>
      <c r="BY83" s="78"/>
      <c r="BZ83" s="78"/>
      <c r="CA83" s="60"/>
      <c r="CB83" s="60"/>
      <c r="CC83" s="61"/>
      <c r="CD83" s="62"/>
      <c r="CE83" s="61"/>
      <c r="CF83" s="62"/>
      <c r="CG83" s="62"/>
      <c r="CH83" s="62"/>
      <c r="CI83" s="79"/>
      <c r="CJ83" s="80"/>
      <c r="CK83" s="80"/>
      <c r="CL83" s="81"/>
      <c r="CM83" s="81"/>
      <c r="CN83" s="81"/>
      <c r="CO83" s="81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</row>
    <row r="84" spans="1:121" s="1" customFormat="1" hidden="1">
      <c r="A84" s="47"/>
      <c r="B84" s="48"/>
      <c r="C84" s="47"/>
      <c r="D84" s="49"/>
      <c r="E84" s="50"/>
      <c r="F84" s="51"/>
      <c r="G84" s="52"/>
      <c r="H84" s="50"/>
      <c r="I84" s="50"/>
      <c r="J84" s="53"/>
      <c r="K84" s="53"/>
      <c r="L84" s="53"/>
      <c r="M84" s="53"/>
      <c r="N84" s="53"/>
      <c r="O84" s="53"/>
      <c r="P84" s="53"/>
      <c r="Q84" s="53"/>
      <c r="R84" s="58"/>
      <c r="S84" s="65"/>
      <c r="T84" s="66"/>
      <c r="U84" s="67"/>
      <c r="V84" s="67"/>
      <c r="W84" s="53"/>
      <c r="X84" s="56"/>
      <c r="Y84" s="56"/>
      <c r="Z84" s="57"/>
      <c r="AA84" s="57"/>
      <c r="AB84" s="57"/>
      <c r="AC84" s="56"/>
      <c r="AD84" s="58"/>
      <c r="AE84" s="57"/>
      <c r="AF84" s="65"/>
      <c r="AG84" s="57"/>
      <c r="AH84" s="57"/>
      <c r="AI84" s="68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36"/>
      <c r="BN84" s="36"/>
      <c r="BO84" s="36"/>
      <c r="BP84" s="36"/>
      <c r="BQ84" s="36"/>
      <c r="BR84" s="36"/>
      <c r="BS84" s="53"/>
      <c r="BT84" s="53"/>
      <c r="BU84" s="53"/>
      <c r="BV84" s="53"/>
      <c r="BW84" s="53"/>
      <c r="BX84" s="36"/>
      <c r="BY84" s="78"/>
      <c r="BZ84" s="78"/>
      <c r="CA84" s="60"/>
      <c r="CB84" s="60"/>
      <c r="CC84" s="61"/>
      <c r="CD84" s="62"/>
      <c r="CE84" s="61"/>
      <c r="CF84" s="62"/>
      <c r="CG84" s="62"/>
      <c r="CH84" s="62"/>
      <c r="CI84" s="79"/>
      <c r="CJ84" s="80"/>
      <c r="CK84" s="80"/>
      <c r="CL84" s="81"/>
      <c r="CM84" s="81"/>
      <c r="CN84" s="81"/>
      <c r="CO84" s="81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</row>
    <row r="85" spans="1:121" s="1" customFormat="1" hidden="1">
      <c r="A85" s="47"/>
      <c r="B85" s="48"/>
      <c r="C85" s="47"/>
      <c r="D85" s="49"/>
      <c r="E85" s="50"/>
      <c r="F85" s="51"/>
      <c r="G85" s="52"/>
      <c r="H85" s="50"/>
      <c r="I85" s="50"/>
      <c r="J85" s="53"/>
      <c r="K85" s="53"/>
      <c r="L85" s="53"/>
      <c r="M85" s="53"/>
      <c r="N85" s="53"/>
      <c r="O85" s="53"/>
      <c r="P85" s="53"/>
      <c r="Q85" s="53"/>
      <c r="R85" s="58"/>
      <c r="S85" s="65"/>
      <c r="T85" s="66"/>
      <c r="U85" s="67"/>
      <c r="V85" s="67"/>
      <c r="W85" s="53"/>
      <c r="X85" s="56"/>
      <c r="Y85" s="56"/>
      <c r="Z85" s="57"/>
      <c r="AA85" s="57"/>
      <c r="AB85" s="57"/>
      <c r="AC85" s="56"/>
      <c r="AD85" s="58"/>
      <c r="AE85" s="57"/>
      <c r="AF85" s="65"/>
      <c r="AG85" s="57"/>
      <c r="AH85" s="57"/>
      <c r="AI85" s="68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36"/>
      <c r="BN85" s="36"/>
      <c r="BO85" s="36"/>
      <c r="BP85" s="36"/>
      <c r="BQ85" s="36"/>
      <c r="BR85" s="36"/>
      <c r="BS85" s="53"/>
      <c r="BT85" s="53"/>
      <c r="BU85" s="53"/>
      <c r="BV85" s="53"/>
      <c r="BW85" s="53"/>
      <c r="BX85" s="36"/>
      <c r="BY85" s="78"/>
      <c r="BZ85" s="78"/>
      <c r="CA85" s="60"/>
      <c r="CB85" s="60"/>
      <c r="CC85" s="61"/>
      <c r="CD85" s="62"/>
      <c r="CE85" s="61"/>
      <c r="CF85" s="62"/>
      <c r="CG85" s="62"/>
      <c r="CH85" s="62"/>
      <c r="CI85" s="79"/>
      <c r="CJ85" s="80"/>
      <c r="CK85" s="80"/>
      <c r="CL85" s="81"/>
      <c r="CM85" s="81"/>
      <c r="CN85" s="81"/>
      <c r="CO85" s="81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</row>
    <row r="86" spans="1:121" s="1" customFormat="1" hidden="1">
      <c r="A86" s="47"/>
      <c r="B86" s="48"/>
      <c r="C86" s="47"/>
      <c r="D86" s="49"/>
      <c r="E86" s="50"/>
      <c r="F86" s="51"/>
      <c r="G86" s="52"/>
      <c r="H86" s="50"/>
      <c r="I86" s="50"/>
      <c r="J86" s="53"/>
      <c r="K86" s="53"/>
      <c r="L86" s="53"/>
      <c r="M86" s="53"/>
      <c r="N86" s="53"/>
      <c r="O86" s="53"/>
      <c r="P86" s="53"/>
      <c r="Q86" s="53"/>
      <c r="R86" s="58"/>
      <c r="S86" s="65"/>
      <c r="T86" s="66"/>
      <c r="U86" s="67"/>
      <c r="V86" s="67"/>
      <c r="W86" s="53"/>
      <c r="X86" s="56"/>
      <c r="Y86" s="56"/>
      <c r="Z86" s="57"/>
      <c r="AA86" s="57"/>
      <c r="AB86" s="57"/>
      <c r="AC86" s="56"/>
      <c r="AD86" s="58"/>
      <c r="AE86" s="57"/>
      <c r="AF86" s="65"/>
      <c r="AG86" s="57"/>
      <c r="AH86" s="57"/>
      <c r="AI86" s="68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36"/>
      <c r="BN86" s="36"/>
      <c r="BO86" s="36"/>
      <c r="BP86" s="36"/>
      <c r="BQ86" s="36"/>
      <c r="BR86" s="36"/>
      <c r="BS86" s="53"/>
      <c r="BT86" s="53"/>
      <c r="BU86" s="53"/>
      <c r="BV86" s="53"/>
      <c r="BW86" s="53"/>
      <c r="BX86" s="36"/>
      <c r="BY86" s="78"/>
      <c r="BZ86" s="78"/>
      <c r="CA86" s="60"/>
      <c r="CB86" s="60"/>
      <c r="CC86" s="61"/>
      <c r="CD86" s="62"/>
      <c r="CE86" s="61"/>
      <c r="CF86" s="62"/>
      <c r="CG86" s="62"/>
      <c r="CH86" s="62"/>
      <c r="CI86" s="79"/>
      <c r="CJ86" s="80"/>
      <c r="CK86" s="80"/>
      <c r="CL86" s="81"/>
      <c r="CM86" s="81"/>
      <c r="CN86" s="81"/>
      <c r="CO86" s="81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</row>
    <row r="87" spans="1:121" s="1" customFormat="1" hidden="1">
      <c r="A87" s="47"/>
      <c r="B87" s="48"/>
      <c r="C87" s="47"/>
      <c r="D87" s="49"/>
      <c r="E87" s="50"/>
      <c r="F87" s="51"/>
      <c r="G87" s="52"/>
      <c r="H87" s="50"/>
      <c r="I87" s="50"/>
      <c r="J87" s="53"/>
      <c r="K87" s="53"/>
      <c r="L87" s="53"/>
      <c r="M87" s="53"/>
      <c r="N87" s="53"/>
      <c r="O87" s="53"/>
      <c r="P87" s="53"/>
      <c r="Q87" s="53"/>
      <c r="R87" s="58"/>
      <c r="S87" s="65"/>
      <c r="T87" s="66"/>
      <c r="U87" s="67"/>
      <c r="V87" s="67"/>
      <c r="W87" s="53"/>
      <c r="X87" s="56"/>
      <c r="Y87" s="56"/>
      <c r="Z87" s="57"/>
      <c r="AA87" s="57"/>
      <c r="AB87" s="57"/>
      <c r="AC87" s="56"/>
      <c r="AD87" s="58"/>
      <c r="AE87" s="57"/>
      <c r="AF87" s="65"/>
      <c r="AG87" s="57"/>
      <c r="AH87" s="57"/>
      <c r="AI87" s="68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36"/>
      <c r="BN87" s="36"/>
      <c r="BO87" s="36"/>
      <c r="BP87" s="36"/>
      <c r="BQ87" s="36"/>
      <c r="BR87" s="36"/>
      <c r="BS87" s="53"/>
      <c r="BT87" s="53"/>
      <c r="BU87" s="53"/>
      <c r="BV87" s="53"/>
      <c r="BW87" s="53"/>
      <c r="BX87" s="36"/>
      <c r="BY87" s="78"/>
      <c r="BZ87" s="78"/>
      <c r="CA87" s="60"/>
      <c r="CB87" s="60"/>
      <c r="CC87" s="61"/>
      <c r="CD87" s="62"/>
      <c r="CE87" s="61"/>
      <c r="CF87" s="62"/>
      <c r="CG87" s="62"/>
      <c r="CH87" s="62"/>
      <c r="CI87" s="79"/>
      <c r="CJ87" s="80"/>
      <c r="CK87" s="80"/>
      <c r="CL87" s="81"/>
      <c r="CM87" s="81"/>
      <c r="CN87" s="81"/>
      <c r="CO87" s="81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</row>
    <row r="88" spans="1:121" s="1" customFormat="1" hidden="1">
      <c r="A88" s="47"/>
      <c r="B88" s="48"/>
      <c r="C88" s="47"/>
      <c r="D88" s="49"/>
      <c r="E88" s="50"/>
      <c r="F88" s="51"/>
      <c r="G88" s="52"/>
      <c r="H88" s="50"/>
      <c r="I88" s="50"/>
      <c r="J88" s="53"/>
      <c r="K88" s="53"/>
      <c r="L88" s="53"/>
      <c r="M88" s="53"/>
      <c r="N88" s="53"/>
      <c r="O88" s="53"/>
      <c r="P88" s="53"/>
      <c r="Q88" s="53"/>
      <c r="R88" s="58"/>
      <c r="S88" s="65"/>
      <c r="T88" s="66"/>
      <c r="U88" s="67"/>
      <c r="V88" s="67"/>
      <c r="W88" s="53"/>
      <c r="X88" s="56"/>
      <c r="Y88" s="56"/>
      <c r="Z88" s="57"/>
      <c r="AA88" s="57"/>
      <c r="AB88" s="57"/>
      <c r="AC88" s="56"/>
      <c r="AD88" s="58"/>
      <c r="AE88" s="57"/>
      <c r="AF88" s="65"/>
      <c r="AG88" s="57"/>
      <c r="AH88" s="57"/>
      <c r="AI88" s="68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36"/>
      <c r="BN88" s="36"/>
      <c r="BO88" s="36"/>
      <c r="BP88" s="36"/>
      <c r="BQ88" s="36"/>
      <c r="BR88" s="36"/>
      <c r="BS88" s="53"/>
      <c r="BT88" s="53"/>
      <c r="BU88" s="53"/>
      <c r="BV88" s="53"/>
      <c r="BW88" s="53"/>
      <c r="BX88" s="36"/>
      <c r="BY88" s="78"/>
      <c r="BZ88" s="78"/>
      <c r="CA88" s="60"/>
      <c r="CB88" s="60"/>
      <c r="CC88" s="61"/>
      <c r="CD88" s="62"/>
      <c r="CE88" s="61"/>
      <c r="CF88" s="62"/>
      <c r="CG88" s="62"/>
      <c r="CH88" s="62"/>
      <c r="CI88" s="79"/>
      <c r="CJ88" s="80"/>
      <c r="CK88" s="80"/>
      <c r="CL88" s="81"/>
      <c r="CM88" s="81"/>
      <c r="CN88" s="81"/>
      <c r="CO88" s="81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</row>
    <row r="89" spans="1:121" s="1" customFormat="1" hidden="1">
      <c r="A89" s="47"/>
      <c r="B89" s="48"/>
      <c r="C89" s="47"/>
      <c r="D89" s="49"/>
      <c r="E89" s="50"/>
      <c r="F89" s="51"/>
      <c r="G89" s="52"/>
      <c r="H89" s="50"/>
      <c r="I89" s="50"/>
      <c r="J89" s="53"/>
      <c r="K89" s="53"/>
      <c r="L89" s="53"/>
      <c r="M89" s="53"/>
      <c r="N89" s="53"/>
      <c r="O89" s="53"/>
      <c r="P89" s="53"/>
      <c r="Q89" s="53"/>
      <c r="R89" s="58"/>
      <c r="S89" s="65"/>
      <c r="T89" s="66"/>
      <c r="U89" s="67"/>
      <c r="V89" s="67"/>
      <c r="W89" s="53"/>
      <c r="X89" s="56"/>
      <c r="Y89" s="56"/>
      <c r="Z89" s="57"/>
      <c r="AA89" s="57"/>
      <c r="AB89" s="57"/>
      <c r="AC89" s="56"/>
      <c r="AD89" s="58"/>
      <c r="AE89" s="57"/>
      <c r="AF89" s="65"/>
      <c r="AG89" s="57"/>
      <c r="AH89" s="57"/>
      <c r="AI89" s="68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36"/>
      <c r="BN89" s="36"/>
      <c r="BO89" s="36"/>
      <c r="BP89" s="36"/>
      <c r="BQ89" s="36"/>
      <c r="BR89" s="36"/>
      <c r="BS89" s="53"/>
      <c r="BT89" s="53"/>
      <c r="BU89" s="53"/>
      <c r="BV89" s="53"/>
      <c r="BW89" s="53"/>
      <c r="BX89" s="36"/>
      <c r="BY89" s="78"/>
      <c r="BZ89" s="78"/>
      <c r="CA89" s="60"/>
      <c r="CB89" s="60"/>
      <c r="CC89" s="61"/>
      <c r="CD89" s="62"/>
      <c r="CE89" s="61"/>
      <c r="CF89" s="62"/>
      <c r="CG89" s="62"/>
      <c r="CH89" s="62"/>
      <c r="CI89" s="79"/>
      <c r="CJ89" s="80"/>
      <c r="CK89" s="80"/>
      <c r="CL89" s="81"/>
      <c r="CM89" s="81"/>
      <c r="CN89" s="81"/>
      <c r="CO89" s="81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</row>
    <row r="90" spans="1:121" s="1" customFormat="1" hidden="1">
      <c r="A90" s="47"/>
      <c r="B90" s="48"/>
      <c r="C90" s="47"/>
      <c r="D90" s="49"/>
      <c r="E90" s="50"/>
      <c r="F90" s="51"/>
      <c r="G90" s="52"/>
      <c r="H90" s="50"/>
      <c r="I90" s="50"/>
      <c r="J90" s="53"/>
      <c r="K90" s="53"/>
      <c r="L90" s="53"/>
      <c r="M90" s="53"/>
      <c r="N90" s="53"/>
      <c r="O90" s="53"/>
      <c r="P90" s="53"/>
      <c r="Q90" s="53"/>
      <c r="R90" s="58"/>
      <c r="S90" s="65"/>
      <c r="T90" s="66"/>
      <c r="U90" s="67"/>
      <c r="V90" s="67"/>
      <c r="W90" s="53"/>
      <c r="X90" s="56"/>
      <c r="Y90" s="56"/>
      <c r="Z90" s="57"/>
      <c r="AA90" s="57"/>
      <c r="AB90" s="57"/>
      <c r="AC90" s="56"/>
      <c r="AD90" s="58"/>
      <c r="AE90" s="57"/>
      <c r="AF90" s="65"/>
      <c r="AG90" s="57"/>
      <c r="AH90" s="57"/>
      <c r="AI90" s="68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36"/>
      <c r="BN90" s="36"/>
      <c r="BO90" s="36"/>
      <c r="BP90" s="36"/>
      <c r="BQ90" s="36"/>
      <c r="BR90" s="36"/>
      <c r="BS90" s="53"/>
      <c r="BT90" s="53"/>
      <c r="BU90" s="53"/>
      <c r="BV90" s="53"/>
      <c r="BW90" s="53"/>
      <c r="BX90" s="36"/>
      <c r="BY90" s="78"/>
      <c r="BZ90" s="78"/>
      <c r="CA90" s="60"/>
      <c r="CB90" s="60"/>
      <c r="CC90" s="61"/>
      <c r="CD90" s="62"/>
      <c r="CE90" s="61"/>
      <c r="CF90" s="62"/>
      <c r="CG90" s="62"/>
      <c r="CH90" s="62"/>
      <c r="CI90" s="79"/>
      <c r="CJ90" s="80"/>
      <c r="CK90" s="80"/>
      <c r="CL90" s="81"/>
      <c r="CM90" s="81"/>
      <c r="CN90" s="81"/>
      <c r="CO90" s="81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</row>
    <row r="91" spans="1:121" s="1" customFormat="1" hidden="1">
      <c r="A91" s="47"/>
      <c r="B91" s="48"/>
      <c r="C91" s="47"/>
      <c r="D91" s="49"/>
      <c r="E91" s="50"/>
      <c r="F91" s="51"/>
      <c r="G91" s="52"/>
      <c r="H91" s="50"/>
      <c r="I91" s="50"/>
      <c r="J91" s="53"/>
      <c r="K91" s="53"/>
      <c r="L91" s="53"/>
      <c r="M91" s="53"/>
      <c r="N91" s="53"/>
      <c r="O91" s="53"/>
      <c r="P91" s="53"/>
      <c r="Q91" s="53"/>
      <c r="R91" s="58"/>
      <c r="S91" s="65"/>
      <c r="T91" s="66"/>
      <c r="U91" s="67"/>
      <c r="V91" s="67"/>
      <c r="W91" s="53"/>
      <c r="X91" s="56"/>
      <c r="Y91" s="56"/>
      <c r="Z91" s="57"/>
      <c r="AA91" s="57"/>
      <c r="AB91" s="57"/>
      <c r="AC91" s="56"/>
      <c r="AD91" s="58"/>
      <c r="AE91" s="57"/>
      <c r="AF91" s="65"/>
      <c r="AG91" s="57"/>
      <c r="AH91" s="57"/>
      <c r="AI91" s="68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36"/>
      <c r="BN91" s="36"/>
      <c r="BO91" s="36"/>
      <c r="BP91" s="36"/>
      <c r="BQ91" s="36"/>
      <c r="BR91" s="36"/>
      <c r="BS91" s="53"/>
      <c r="BT91" s="53"/>
      <c r="BU91" s="53"/>
      <c r="BV91" s="53"/>
      <c r="BW91" s="53"/>
      <c r="BX91" s="36"/>
      <c r="BY91" s="78"/>
      <c r="BZ91" s="78"/>
      <c r="CA91" s="60"/>
      <c r="CB91" s="60"/>
      <c r="CC91" s="61"/>
      <c r="CD91" s="62"/>
      <c r="CE91" s="61"/>
      <c r="CF91" s="62"/>
      <c r="CG91" s="62"/>
      <c r="CH91" s="62"/>
      <c r="CI91" s="79"/>
      <c r="CJ91" s="80"/>
      <c r="CK91" s="80"/>
      <c r="CL91" s="81"/>
      <c r="CM91" s="81"/>
      <c r="CN91" s="81"/>
      <c r="CO91" s="81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</row>
    <row r="92" spans="1:121" s="1" customFormat="1" hidden="1">
      <c r="A92" s="47"/>
      <c r="B92" s="48"/>
      <c r="C92" s="47"/>
      <c r="D92" s="49"/>
      <c r="E92" s="50"/>
      <c r="F92" s="51"/>
      <c r="G92" s="52"/>
      <c r="H92" s="50"/>
      <c r="I92" s="50"/>
      <c r="J92" s="53"/>
      <c r="K92" s="53"/>
      <c r="L92" s="53"/>
      <c r="M92" s="53"/>
      <c r="N92" s="53"/>
      <c r="O92" s="53"/>
      <c r="P92" s="53"/>
      <c r="Q92" s="53"/>
      <c r="R92" s="58"/>
      <c r="S92" s="65"/>
      <c r="T92" s="66"/>
      <c r="U92" s="67"/>
      <c r="V92" s="67"/>
      <c r="W92" s="53"/>
      <c r="X92" s="56"/>
      <c r="Y92" s="56"/>
      <c r="Z92" s="57"/>
      <c r="AA92" s="57"/>
      <c r="AB92" s="57"/>
      <c r="AC92" s="56"/>
      <c r="AD92" s="58"/>
      <c r="AE92" s="57"/>
      <c r="AF92" s="65"/>
      <c r="AG92" s="57"/>
      <c r="AH92" s="57"/>
      <c r="AI92" s="68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36"/>
      <c r="BN92" s="36"/>
      <c r="BO92" s="36"/>
      <c r="BP92" s="36"/>
      <c r="BQ92" s="36"/>
      <c r="BR92" s="36"/>
      <c r="BS92" s="53"/>
      <c r="BT92" s="53"/>
      <c r="BU92" s="53"/>
      <c r="BV92" s="53"/>
      <c r="BW92" s="53"/>
      <c r="BX92" s="36"/>
      <c r="BY92" s="78"/>
      <c r="BZ92" s="78"/>
      <c r="CA92" s="60"/>
      <c r="CB92" s="60"/>
      <c r="CC92" s="61"/>
      <c r="CD92" s="62"/>
      <c r="CE92" s="61"/>
      <c r="CF92" s="62"/>
      <c r="CG92" s="62"/>
      <c r="CH92" s="62"/>
      <c r="CI92" s="79"/>
      <c r="CJ92" s="80"/>
      <c r="CK92" s="80"/>
      <c r="CL92" s="81"/>
      <c r="CM92" s="81"/>
      <c r="CN92" s="81"/>
      <c r="CO92" s="81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</row>
    <row r="93" spans="1:121" s="1" customFormat="1" hidden="1">
      <c r="A93" s="47"/>
      <c r="B93" s="48"/>
      <c r="C93" s="47"/>
      <c r="D93" s="49"/>
      <c r="E93" s="50"/>
      <c r="F93" s="51"/>
      <c r="G93" s="52"/>
      <c r="H93" s="50"/>
      <c r="I93" s="50"/>
      <c r="J93" s="53"/>
      <c r="K93" s="53"/>
      <c r="L93" s="53"/>
      <c r="M93" s="53"/>
      <c r="N93" s="53"/>
      <c r="O93" s="53"/>
      <c r="P93" s="53"/>
      <c r="Q93" s="53"/>
      <c r="R93" s="58"/>
      <c r="S93" s="65"/>
      <c r="T93" s="66"/>
      <c r="U93" s="67"/>
      <c r="V93" s="67"/>
      <c r="W93" s="53"/>
      <c r="X93" s="56"/>
      <c r="Y93" s="56"/>
      <c r="Z93" s="57"/>
      <c r="AA93" s="57"/>
      <c r="AB93" s="57"/>
      <c r="AC93" s="56"/>
      <c r="AD93" s="58"/>
      <c r="AE93" s="57"/>
      <c r="AF93" s="65"/>
      <c r="AG93" s="57"/>
      <c r="AH93" s="57"/>
      <c r="AI93" s="68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36"/>
      <c r="BN93" s="36"/>
      <c r="BO93" s="36"/>
      <c r="BP93" s="36"/>
      <c r="BQ93" s="36"/>
      <c r="BR93" s="36"/>
      <c r="BS93" s="53"/>
      <c r="BT93" s="53"/>
      <c r="BU93" s="53"/>
      <c r="BV93" s="53"/>
      <c r="BW93" s="53"/>
      <c r="BX93" s="36"/>
      <c r="BY93" s="78"/>
      <c r="BZ93" s="78"/>
      <c r="CA93" s="60"/>
      <c r="CB93" s="60"/>
      <c r="CC93" s="61"/>
      <c r="CD93" s="62"/>
      <c r="CE93" s="61"/>
      <c r="CF93" s="62"/>
      <c r="CG93" s="62"/>
      <c r="CH93" s="62"/>
      <c r="CI93" s="79"/>
      <c r="CJ93" s="80"/>
      <c r="CK93" s="80"/>
      <c r="CL93" s="81"/>
      <c r="CM93" s="81"/>
      <c r="CN93" s="81"/>
      <c r="CO93" s="81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</row>
    <row r="94" spans="1:121" s="1" customFormat="1" hidden="1">
      <c r="A94" s="47"/>
      <c r="B94" s="48"/>
      <c r="C94" s="47"/>
      <c r="D94" s="49"/>
      <c r="E94" s="50"/>
      <c r="F94" s="51"/>
      <c r="G94" s="52"/>
      <c r="H94" s="50"/>
      <c r="I94" s="50"/>
      <c r="J94" s="53"/>
      <c r="K94" s="53"/>
      <c r="L94" s="53"/>
      <c r="M94" s="53"/>
      <c r="N94" s="53"/>
      <c r="O94" s="53"/>
      <c r="P94" s="53"/>
      <c r="Q94" s="53"/>
      <c r="R94" s="58"/>
      <c r="S94" s="65"/>
      <c r="T94" s="66"/>
      <c r="U94" s="67"/>
      <c r="V94" s="67"/>
      <c r="W94" s="53"/>
      <c r="X94" s="56"/>
      <c r="Y94" s="56"/>
      <c r="Z94" s="57"/>
      <c r="AA94" s="57"/>
      <c r="AB94" s="57"/>
      <c r="AC94" s="56"/>
      <c r="AD94" s="58"/>
      <c r="AE94" s="57"/>
      <c r="AF94" s="65"/>
      <c r="AG94" s="57"/>
      <c r="AH94" s="57"/>
      <c r="AI94" s="68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36"/>
      <c r="BN94" s="36"/>
      <c r="BO94" s="36"/>
      <c r="BP94" s="36"/>
      <c r="BQ94" s="36"/>
      <c r="BR94" s="36"/>
      <c r="BS94" s="53"/>
      <c r="BT94" s="53"/>
      <c r="BU94" s="53"/>
      <c r="BV94" s="53"/>
      <c r="BW94" s="53"/>
      <c r="BX94" s="36"/>
      <c r="BY94" s="78"/>
      <c r="BZ94" s="78"/>
      <c r="CA94" s="60"/>
      <c r="CB94" s="60"/>
      <c r="CC94" s="61"/>
      <c r="CD94" s="62"/>
      <c r="CE94" s="61"/>
      <c r="CF94" s="62"/>
      <c r="CG94" s="62"/>
      <c r="CH94" s="62"/>
      <c r="CI94" s="79"/>
      <c r="CJ94" s="80"/>
      <c r="CK94" s="80"/>
      <c r="CL94" s="81"/>
      <c r="CM94" s="81"/>
      <c r="CN94" s="81"/>
      <c r="CO94" s="81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</row>
    <row r="95" spans="1:121" s="1" customFormat="1" hidden="1">
      <c r="A95" s="47"/>
      <c r="B95" s="48"/>
      <c r="C95" s="47"/>
      <c r="D95" s="49"/>
      <c r="E95" s="50"/>
      <c r="F95" s="51"/>
      <c r="G95" s="52"/>
      <c r="H95" s="50"/>
      <c r="I95" s="50"/>
      <c r="J95" s="53"/>
      <c r="K95" s="53"/>
      <c r="L95" s="53"/>
      <c r="M95" s="53"/>
      <c r="N95" s="53"/>
      <c r="O95" s="53"/>
      <c r="P95" s="53"/>
      <c r="Q95" s="53"/>
      <c r="R95" s="58"/>
      <c r="S95" s="65"/>
      <c r="T95" s="66"/>
      <c r="U95" s="67"/>
      <c r="V95" s="67"/>
      <c r="W95" s="53"/>
      <c r="X95" s="56"/>
      <c r="Y95" s="56"/>
      <c r="Z95" s="57"/>
      <c r="AA95" s="57"/>
      <c r="AB95" s="57"/>
      <c r="AC95" s="56"/>
      <c r="AD95" s="58"/>
      <c r="AE95" s="57"/>
      <c r="AF95" s="65"/>
      <c r="AG95" s="57"/>
      <c r="AH95" s="57"/>
      <c r="AI95" s="68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36"/>
      <c r="BN95" s="36"/>
      <c r="BO95" s="36"/>
      <c r="BP95" s="36"/>
      <c r="BQ95" s="36"/>
      <c r="BR95" s="36"/>
      <c r="BS95" s="53"/>
      <c r="BT95" s="53"/>
      <c r="BU95" s="53"/>
      <c r="BV95" s="53"/>
      <c r="BW95" s="53"/>
      <c r="BX95" s="36"/>
      <c r="BY95" s="78"/>
      <c r="BZ95" s="78"/>
      <c r="CA95" s="60"/>
      <c r="CB95" s="60"/>
      <c r="CC95" s="61"/>
      <c r="CD95" s="62"/>
      <c r="CE95" s="61"/>
      <c r="CF95" s="62"/>
      <c r="CG95" s="62"/>
      <c r="CH95" s="62"/>
      <c r="CI95" s="79"/>
      <c r="CJ95" s="80"/>
      <c r="CK95" s="80"/>
      <c r="CL95" s="81"/>
      <c r="CM95" s="81"/>
      <c r="CN95" s="81"/>
      <c r="CO95" s="81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</row>
    <row r="96" spans="1:121" s="1" customFormat="1" hidden="1">
      <c r="A96" s="47"/>
      <c r="B96" s="48"/>
      <c r="C96" s="47"/>
      <c r="D96" s="49"/>
      <c r="E96" s="50"/>
      <c r="F96" s="51"/>
      <c r="G96" s="52"/>
      <c r="H96" s="50"/>
      <c r="I96" s="50"/>
      <c r="J96" s="53"/>
      <c r="K96" s="53"/>
      <c r="L96" s="53"/>
      <c r="M96" s="53"/>
      <c r="N96" s="53"/>
      <c r="O96" s="53"/>
      <c r="P96" s="53"/>
      <c r="Q96" s="53"/>
      <c r="R96" s="58"/>
      <c r="S96" s="65"/>
      <c r="T96" s="66"/>
      <c r="U96" s="67"/>
      <c r="V96" s="67"/>
      <c r="W96" s="53"/>
      <c r="X96" s="56"/>
      <c r="Y96" s="56"/>
      <c r="Z96" s="57"/>
      <c r="AA96" s="57"/>
      <c r="AB96" s="57"/>
      <c r="AC96" s="56"/>
      <c r="AD96" s="58"/>
      <c r="AE96" s="57"/>
      <c r="AF96" s="65"/>
      <c r="AG96" s="57"/>
      <c r="AH96" s="57"/>
      <c r="AI96" s="68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36"/>
      <c r="BN96" s="36"/>
      <c r="BO96" s="36"/>
      <c r="BP96" s="36"/>
      <c r="BQ96" s="36"/>
      <c r="BR96" s="36"/>
      <c r="BS96" s="53"/>
      <c r="BT96" s="53"/>
      <c r="BU96" s="53"/>
      <c r="BV96" s="53"/>
      <c r="BW96" s="53"/>
      <c r="BX96" s="36"/>
      <c r="BY96" s="78"/>
      <c r="BZ96" s="78"/>
      <c r="CA96" s="60"/>
      <c r="CB96" s="60"/>
      <c r="CC96" s="61"/>
      <c r="CD96" s="62"/>
      <c r="CE96" s="61"/>
      <c r="CF96" s="62"/>
      <c r="CG96" s="62"/>
      <c r="CH96" s="62"/>
      <c r="CI96" s="79"/>
      <c r="CJ96" s="80"/>
      <c r="CK96" s="80"/>
      <c r="CL96" s="81"/>
      <c r="CM96" s="81"/>
      <c r="CN96" s="81"/>
      <c r="CO96" s="81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</row>
    <row r="97" spans="1:121" s="1" customFormat="1" hidden="1">
      <c r="A97" s="47"/>
      <c r="B97" s="48"/>
      <c r="C97" s="47"/>
      <c r="D97" s="49"/>
      <c r="E97" s="50"/>
      <c r="F97" s="51"/>
      <c r="G97" s="52"/>
      <c r="H97" s="50"/>
      <c r="I97" s="50"/>
      <c r="J97" s="53"/>
      <c r="K97" s="53"/>
      <c r="L97" s="53"/>
      <c r="M97" s="53"/>
      <c r="N97" s="53"/>
      <c r="O97" s="53"/>
      <c r="P97" s="53"/>
      <c r="Q97" s="53"/>
      <c r="R97" s="58"/>
      <c r="S97" s="65"/>
      <c r="T97" s="66"/>
      <c r="U97" s="67"/>
      <c r="V97" s="67"/>
      <c r="W97" s="53"/>
      <c r="X97" s="56"/>
      <c r="Y97" s="56"/>
      <c r="Z97" s="57"/>
      <c r="AA97" s="57"/>
      <c r="AB97" s="57"/>
      <c r="AC97" s="56"/>
      <c r="AD97" s="58"/>
      <c r="AE97" s="57"/>
      <c r="AF97" s="65"/>
      <c r="AG97" s="57"/>
      <c r="AH97" s="57"/>
      <c r="AI97" s="68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36"/>
      <c r="BN97" s="36"/>
      <c r="BO97" s="36"/>
      <c r="BP97" s="36"/>
      <c r="BQ97" s="36"/>
      <c r="BR97" s="36"/>
      <c r="BS97" s="53"/>
      <c r="BT97" s="53"/>
      <c r="BU97" s="53"/>
      <c r="BV97" s="53"/>
      <c r="BW97" s="53"/>
      <c r="BX97" s="36"/>
      <c r="BY97" s="78"/>
      <c r="BZ97" s="78"/>
      <c r="CA97" s="60"/>
      <c r="CB97" s="60"/>
      <c r="CC97" s="61"/>
      <c r="CD97" s="62"/>
      <c r="CE97" s="61"/>
      <c r="CF97" s="62"/>
      <c r="CG97" s="62"/>
      <c r="CH97" s="62"/>
      <c r="CI97" s="79"/>
      <c r="CJ97" s="80"/>
      <c r="CK97" s="80"/>
      <c r="CL97" s="81"/>
      <c r="CM97" s="81"/>
      <c r="CN97" s="81"/>
      <c r="CO97" s="81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</row>
    <row r="98" spans="1:121" s="1" customFormat="1" hidden="1">
      <c r="A98" s="47"/>
      <c r="B98" s="48"/>
      <c r="C98" s="47"/>
      <c r="D98" s="49"/>
      <c r="E98" s="50"/>
      <c r="F98" s="51"/>
      <c r="G98" s="52"/>
      <c r="H98" s="50"/>
      <c r="I98" s="50"/>
      <c r="J98" s="53"/>
      <c r="K98" s="53"/>
      <c r="L98" s="53"/>
      <c r="M98" s="53"/>
      <c r="N98" s="53"/>
      <c r="O98" s="53"/>
      <c r="P98" s="53"/>
      <c r="Q98" s="53"/>
      <c r="R98" s="58"/>
      <c r="S98" s="65"/>
      <c r="T98" s="66"/>
      <c r="U98" s="67"/>
      <c r="V98" s="67"/>
      <c r="W98" s="53"/>
      <c r="X98" s="56"/>
      <c r="Y98" s="56"/>
      <c r="Z98" s="57"/>
      <c r="AA98" s="57"/>
      <c r="AB98" s="57"/>
      <c r="AC98" s="56"/>
      <c r="AD98" s="58"/>
      <c r="AE98" s="57"/>
      <c r="AF98" s="65"/>
      <c r="AG98" s="57"/>
      <c r="AH98" s="57"/>
      <c r="AI98" s="68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36"/>
      <c r="BN98" s="36"/>
      <c r="BO98" s="36"/>
      <c r="BP98" s="36"/>
      <c r="BQ98" s="36"/>
      <c r="BR98" s="36"/>
      <c r="BS98" s="53"/>
      <c r="BT98" s="53"/>
      <c r="BU98" s="53"/>
      <c r="BV98" s="53"/>
      <c r="BW98" s="53"/>
      <c r="BX98" s="36"/>
      <c r="BY98" s="78"/>
      <c r="BZ98" s="78"/>
      <c r="CA98" s="60"/>
      <c r="CB98" s="60"/>
      <c r="CC98" s="61"/>
      <c r="CD98" s="62"/>
      <c r="CE98" s="61"/>
      <c r="CF98" s="62"/>
      <c r="CG98" s="62"/>
      <c r="CH98" s="62"/>
      <c r="CI98" s="79"/>
      <c r="CJ98" s="80"/>
      <c r="CK98" s="80"/>
      <c r="CL98" s="81"/>
      <c r="CM98" s="81"/>
      <c r="CN98" s="81"/>
      <c r="CO98" s="81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</row>
    <row r="99" spans="1:121" s="1" customFormat="1" hidden="1">
      <c r="A99" s="47"/>
      <c r="B99" s="48"/>
      <c r="C99" s="47"/>
      <c r="D99" s="49"/>
      <c r="E99" s="50"/>
      <c r="F99" s="51"/>
      <c r="G99" s="52"/>
      <c r="H99" s="50"/>
      <c r="I99" s="50"/>
      <c r="J99" s="53"/>
      <c r="K99" s="53"/>
      <c r="L99" s="53"/>
      <c r="M99" s="53"/>
      <c r="N99" s="53"/>
      <c r="O99" s="53"/>
      <c r="P99" s="53"/>
      <c r="Q99" s="53"/>
      <c r="R99" s="58"/>
      <c r="S99" s="65"/>
      <c r="T99" s="66"/>
      <c r="U99" s="67"/>
      <c r="V99" s="67"/>
      <c r="W99" s="53"/>
      <c r="X99" s="56"/>
      <c r="Y99" s="56"/>
      <c r="Z99" s="57"/>
      <c r="AA99" s="57"/>
      <c r="AB99" s="57"/>
      <c r="AC99" s="56"/>
      <c r="AD99" s="58"/>
      <c r="AE99" s="57"/>
      <c r="AF99" s="65"/>
      <c r="AG99" s="57"/>
      <c r="AH99" s="57"/>
      <c r="AI99" s="68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36"/>
      <c r="BN99" s="36"/>
      <c r="BO99" s="36"/>
      <c r="BP99" s="36"/>
      <c r="BQ99" s="36"/>
      <c r="BR99" s="36"/>
      <c r="BS99" s="53"/>
      <c r="BT99" s="53"/>
      <c r="BU99" s="53"/>
      <c r="BV99" s="53"/>
      <c r="BW99" s="53"/>
      <c r="BX99" s="36"/>
      <c r="BY99" s="78"/>
      <c r="BZ99" s="78"/>
      <c r="CA99" s="60"/>
      <c r="CB99" s="60"/>
      <c r="CC99" s="61"/>
      <c r="CD99" s="62"/>
      <c r="CE99" s="61"/>
      <c r="CF99" s="62"/>
      <c r="CG99" s="62"/>
      <c r="CH99" s="62"/>
      <c r="CI99" s="79"/>
      <c r="CJ99" s="80"/>
      <c r="CK99" s="80"/>
      <c r="CL99" s="81"/>
      <c r="CM99" s="81"/>
      <c r="CN99" s="81"/>
      <c r="CO99" s="81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</row>
    <row r="100" spans="1:121" s="1" customFormat="1" hidden="1">
      <c r="A100" s="47"/>
      <c r="B100" s="48"/>
      <c r="C100" s="47"/>
      <c r="D100" s="49"/>
      <c r="E100" s="50"/>
      <c r="F100" s="51"/>
      <c r="G100" s="52"/>
      <c r="H100" s="50"/>
      <c r="I100" s="50"/>
      <c r="J100" s="53"/>
      <c r="K100" s="53"/>
      <c r="L100" s="53"/>
      <c r="M100" s="53"/>
      <c r="N100" s="53"/>
      <c r="O100" s="53"/>
      <c r="P100" s="53"/>
      <c r="Q100" s="53"/>
      <c r="R100" s="58"/>
      <c r="S100" s="65"/>
      <c r="T100" s="66"/>
      <c r="U100" s="67"/>
      <c r="V100" s="67"/>
      <c r="W100" s="53"/>
      <c r="X100" s="56"/>
      <c r="Y100" s="56"/>
      <c r="Z100" s="57"/>
      <c r="AA100" s="57"/>
      <c r="AB100" s="57"/>
      <c r="AC100" s="56"/>
      <c r="AD100" s="58"/>
      <c r="AE100" s="57"/>
      <c r="AF100" s="65"/>
      <c r="AG100" s="57"/>
      <c r="AH100" s="57"/>
      <c r="AI100" s="68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36"/>
      <c r="BN100" s="36"/>
      <c r="BO100" s="36"/>
      <c r="BP100" s="36"/>
      <c r="BQ100" s="36"/>
      <c r="BR100" s="36"/>
      <c r="BS100" s="53"/>
      <c r="BT100" s="53"/>
      <c r="BU100" s="53"/>
      <c r="BV100" s="53"/>
      <c r="BW100" s="53"/>
      <c r="BX100" s="36"/>
      <c r="BY100" s="78"/>
      <c r="BZ100" s="78"/>
      <c r="CA100" s="60"/>
      <c r="CB100" s="60"/>
      <c r="CC100" s="61"/>
      <c r="CD100" s="62"/>
      <c r="CE100" s="61"/>
      <c r="CF100" s="62"/>
      <c r="CG100" s="62"/>
      <c r="CH100" s="62"/>
      <c r="CI100" s="79"/>
      <c r="CJ100" s="80"/>
      <c r="CK100" s="80"/>
      <c r="CL100" s="81"/>
      <c r="CM100" s="81"/>
      <c r="CN100" s="81"/>
      <c r="CO100" s="81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</row>
    <row r="101" spans="1:121" s="1" customFormat="1" hidden="1">
      <c r="A101" s="47"/>
      <c r="B101" s="48"/>
      <c r="C101" s="47"/>
      <c r="D101" s="49"/>
      <c r="E101" s="50"/>
      <c r="F101" s="51"/>
      <c r="G101" s="52"/>
      <c r="H101" s="50"/>
      <c r="I101" s="50"/>
      <c r="J101" s="53"/>
      <c r="K101" s="53"/>
      <c r="L101" s="53"/>
      <c r="M101" s="53"/>
      <c r="N101" s="53"/>
      <c r="O101" s="53"/>
      <c r="P101" s="53"/>
      <c r="Q101" s="53"/>
      <c r="R101" s="58"/>
      <c r="S101" s="65"/>
      <c r="T101" s="66"/>
      <c r="U101" s="67"/>
      <c r="V101" s="67"/>
      <c r="W101" s="53"/>
      <c r="X101" s="56"/>
      <c r="Y101" s="56"/>
      <c r="Z101" s="57"/>
      <c r="AA101" s="57"/>
      <c r="AB101" s="57"/>
      <c r="AC101" s="56"/>
      <c r="AD101" s="58"/>
      <c r="AE101" s="57"/>
      <c r="AF101" s="65"/>
      <c r="AG101" s="57"/>
      <c r="AH101" s="57"/>
      <c r="AI101" s="68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36"/>
      <c r="BN101" s="36"/>
      <c r="BO101" s="36"/>
      <c r="BP101" s="36"/>
      <c r="BQ101" s="36"/>
      <c r="BR101" s="36"/>
      <c r="BS101" s="53"/>
      <c r="BT101" s="53"/>
      <c r="BU101" s="53"/>
      <c r="BV101" s="53"/>
      <c r="BW101" s="53"/>
      <c r="BX101" s="36"/>
      <c r="BY101" s="78"/>
      <c r="BZ101" s="78"/>
      <c r="CA101" s="60"/>
      <c r="CB101" s="60"/>
      <c r="CC101" s="61"/>
      <c r="CD101" s="62"/>
      <c r="CE101" s="61"/>
      <c r="CF101" s="62"/>
      <c r="CG101" s="62"/>
      <c r="CH101" s="62"/>
      <c r="CI101" s="79"/>
      <c r="CJ101" s="80"/>
      <c r="CK101" s="80"/>
      <c r="CL101" s="81"/>
      <c r="CM101" s="81"/>
      <c r="CN101" s="81"/>
      <c r="CO101" s="81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</row>
    <row r="102" spans="1:121" s="1" customFormat="1" hidden="1">
      <c r="A102" s="47"/>
      <c r="B102" s="48"/>
      <c r="C102" s="47"/>
      <c r="D102" s="49"/>
      <c r="E102" s="50"/>
      <c r="F102" s="51"/>
      <c r="G102" s="52"/>
      <c r="H102" s="50"/>
      <c r="I102" s="50"/>
      <c r="J102" s="53"/>
      <c r="K102" s="53"/>
      <c r="L102" s="53"/>
      <c r="M102" s="53"/>
      <c r="N102" s="53"/>
      <c r="O102" s="53"/>
      <c r="P102" s="53"/>
      <c r="Q102" s="53"/>
      <c r="R102" s="58"/>
      <c r="S102" s="65"/>
      <c r="T102" s="66"/>
      <c r="U102" s="67"/>
      <c r="V102" s="67"/>
      <c r="W102" s="53"/>
      <c r="X102" s="56"/>
      <c r="Y102" s="56"/>
      <c r="Z102" s="57"/>
      <c r="AA102" s="57"/>
      <c r="AB102" s="57"/>
      <c r="AC102" s="56"/>
      <c r="AD102" s="58"/>
      <c r="AE102" s="57"/>
      <c r="AF102" s="65"/>
      <c r="AG102" s="57"/>
      <c r="AH102" s="57"/>
      <c r="AI102" s="68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36"/>
      <c r="BN102" s="36"/>
      <c r="BO102" s="36"/>
      <c r="BP102" s="36"/>
      <c r="BQ102" s="36"/>
      <c r="BR102" s="36"/>
      <c r="BS102" s="53"/>
      <c r="BT102" s="53"/>
      <c r="BU102" s="53"/>
      <c r="BV102" s="53"/>
      <c r="BW102" s="53"/>
      <c r="BX102" s="36"/>
      <c r="BY102" s="78"/>
      <c r="BZ102" s="78"/>
      <c r="CA102" s="60"/>
      <c r="CB102" s="60"/>
      <c r="CC102" s="61"/>
      <c r="CD102" s="62"/>
      <c r="CE102" s="61"/>
      <c r="CF102" s="62"/>
      <c r="CG102" s="62"/>
      <c r="CH102" s="62"/>
      <c r="CI102" s="79"/>
      <c r="CJ102" s="80"/>
      <c r="CK102" s="80"/>
      <c r="CL102" s="81"/>
      <c r="CM102" s="81"/>
      <c r="CN102" s="81"/>
      <c r="CO102" s="81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</row>
    <row r="103" spans="1:121" s="1" customFormat="1" hidden="1">
      <c r="A103" s="47"/>
      <c r="B103" s="48"/>
      <c r="C103" s="47"/>
      <c r="D103" s="49"/>
      <c r="E103" s="50"/>
      <c r="F103" s="51"/>
      <c r="G103" s="52"/>
      <c r="H103" s="50"/>
      <c r="I103" s="50"/>
      <c r="J103" s="53"/>
      <c r="K103" s="53"/>
      <c r="L103" s="53"/>
      <c r="M103" s="53"/>
      <c r="N103" s="53"/>
      <c r="O103" s="53"/>
      <c r="P103" s="53"/>
      <c r="Q103" s="53"/>
      <c r="R103" s="58"/>
      <c r="S103" s="65"/>
      <c r="T103" s="66"/>
      <c r="U103" s="67"/>
      <c r="V103" s="67"/>
      <c r="W103" s="53"/>
      <c r="X103" s="56"/>
      <c r="Y103" s="56"/>
      <c r="Z103" s="57"/>
      <c r="AA103" s="57"/>
      <c r="AB103" s="57"/>
      <c r="AC103" s="56"/>
      <c r="AD103" s="58"/>
      <c r="AE103" s="57"/>
      <c r="AF103" s="65"/>
      <c r="AG103" s="57"/>
      <c r="AH103" s="57"/>
      <c r="AI103" s="68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36"/>
      <c r="BN103" s="36"/>
      <c r="BO103" s="36"/>
      <c r="BP103" s="36"/>
      <c r="BQ103" s="36"/>
      <c r="BR103" s="36"/>
      <c r="BS103" s="53"/>
      <c r="BT103" s="53"/>
      <c r="BU103" s="53"/>
      <c r="BV103" s="53"/>
      <c r="BW103" s="53"/>
      <c r="BX103" s="36"/>
      <c r="BY103" s="78"/>
      <c r="BZ103" s="78"/>
      <c r="CA103" s="60"/>
      <c r="CB103" s="60"/>
      <c r="CC103" s="61"/>
      <c r="CD103" s="62"/>
      <c r="CE103" s="61"/>
      <c r="CF103" s="62"/>
      <c r="CG103" s="62"/>
      <c r="CH103" s="62"/>
      <c r="CI103" s="79"/>
      <c r="CJ103" s="80"/>
      <c r="CK103" s="80"/>
      <c r="CL103" s="81"/>
      <c r="CM103" s="81"/>
      <c r="CN103" s="81"/>
      <c r="CO103" s="81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</row>
    <row r="104" spans="1:121" s="1" customFormat="1" hidden="1">
      <c r="A104" s="47"/>
      <c r="B104" s="48"/>
      <c r="C104" s="47"/>
      <c r="D104" s="49"/>
      <c r="E104" s="50"/>
      <c r="F104" s="51"/>
      <c r="G104" s="52"/>
      <c r="H104" s="50"/>
      <c r="I104" s="50"/>
      <c r="J104" s="53"/>
      <c r="K104" s="53"/>
      <c r="L104" s="53"/>
      <c r="M104" s="53"/>
      <c r="N104" s="53"/>
      <c r="O104" s="53"/>
      <c r="P104" s="53"/>
      <c r="Q104" s="53"/>
      <c r="R104" s="58"/>
      <c r="S104" s="65"/>
      <c r="T104" s="66"/>
      <c r="U104" s="67"/>
      <c r="V104" s="67"/>
      <c r="W104" s="53"/>
      <c r="X104" s="56"/>
      <c r="Y104" s="56"/>
      <c r="Z104" s="57"/>
      <c r="AA104" s="57"/>
      <c r="AB104" s="57"/>
      <c r="AC104" s="56"/>
      <c r="AD104" s="58"/>
      <c r="AE104" s="57"/>
      <c r="AF104" s="65"/>
      <c r="AG104" s="57"/>
      <c r="AH104" s="57"/>
      <c r="AI104" s="68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36"/>
      <c r="BN104" s="36"/>
      <c r="BO104" s="36"/>
      <c r="BP104" s="36"/>
      <c r="BQ104" s="36"/>
      <c r="BR104" s="36"/>
      <c r="BS104" s="53"/>
      <c r="BT104" s="53"/>
      <c r="BU104" s="53"/>
      <c r="BV104" s="53"/>
      <c r="BW104" s="53"/>
      <c r="BX104" s="36"/>
      <c r="BY104" s="78"/>
      <c r="BZ104" s="78"/>
      <c r="CA104" s="60"/>
      <c r="CB104" s="60"/>
      <c r="CC104" s="61"/>
      <c r="CD104" s="62"/>
      <c r="CE104" s="61"/>
      <c r="CF104" s="62"/>
      <c r="CG104" s="62"/>
      <c r="CH104" s="62"/>
      <c r="CI104" s="79"/>
      <c r="CJ104" s="80"/>
      <c r="CK104" s="80"/>
      <c r="CL104" s="81"/>
      <c r="CM104" s="81"/>
      <c r="CN104" s="81"/>
      <c r="CO104" s="81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</row>
    <row r="105" spans="1:121" s="1" customFormat="1" hidden="1">
      <c r="A105" s="47"/>
      <c r="B105" s="48"/>
      <c r="C105" s="47"/>
      <c r="D105" s="49"/>
      <c r="E105" s="50"/>
      <c r="F105" s="51"/>
      <c r="G105" s="52"/>
      <c r="H105" s="50"/>
      <c r="I105" s="50"/>
      <c r="J105" s="53"/>
      <c r="K105" s="53"/>
      <c r="L105" s="53"/>
      <c r="M105" s="53"/>
      <c r="N105" s="53"/>
      <c r="O105" s="53"/>
      <c r="P105" s="53"/>
      <c r="Q105" s="53"/>
      <c r="R105" s="58"/>
      <c r="S105" s="65"/>
      <c r="T105" s="66"/>
      <c r="U105" s="67"/>
      <c r="V105" s="67"/>
      <c r="W105" s="53"/>
      <c r="X105" s="56"/>
      <c r="Y105" s="56"/>
      <c r="Z105" s="57"/>
      <c r="AA105" s="57"/>
      <c r="AB105" s="57"/>
      <c r="AC105" s="56"/>
      <c r="AD105" s="58"/>
      <c r="AE105" s="57"/>
      <c r="AF105" s="65"/>
      <c r="AG105" s="57"/>
      <c r="AH105" s="57"/>
      <c r="AI105" s="68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36"/>
      <c r="BN105" s="36"/>
      <c r="BO105" s="36"/>
      <c r="BP105" s="36"/>
      <c r="BQ105" s="36"/>
      <c r="BR105" s="36"/>
      <c r="BS105" s="53"/>
      <c r="BT105" s="53"/>
      <c r="BU105" s="53"/>
      <c r="BV105" s="53"/>
      <c r="BW105" s="53"/>
      <c r="BX105" s="36"/>
      <c r="BY105" s="78"/>
      <c r="BZ105" s="78"/>
      <c r="CA105" s="60"/>
      <c r="CB105" s="60"/>
      <c r="CC105" s="61"/>
      <c r="CD105" s="62"/>
      <c r="CE105" s="61"/>
      <c r="CF105" s="62"/>
      <c r="CG105" s="62"/>
      <c r="CH105" s="62"/>
      <c r="CI105" s="79"/>
      <c r="CJ105" s="80"/>
      <c r="CK105" s="80"/>
      <c r="CL105" s="81"/>
      <c r="CM105" s="81"/>
      <c r="CN105" s="81"/>
      <c r="CO105" s="81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</row>
    <row r="106" spans="1:121" s="1" customFormat="1" hidden="1">
      <c r="A106" s="47"/>
      <c r="B106" s="48"/>
      <c r="C106" s="47"/>
      <c r="D106" s="49"/>
      <c r="E106" s="50"/>
      <c r="F106" s="51"/>
      <c r="G106" s="52"/>
      <c r="H106" s="50"/>
      <c r="I106" s="50"/>
      <c r="J106" s="53"/>
      <c r="K106" s="53"/>
      <c r="L106" s="53"/>
      <c r="M106" s="53"/>
      <c r="N106" s="53"/>
      <c r="O106" s="53"/>
      <c r="P106" s="53"/>
      <c r="Q106" s="53"/>
      <c r="R106" s="58"/>
      <c r="S106" s="65"/>
      <c r="T106" s="66"/>
      <c r="U106" s="67"/>
      <c r="V106" s="67"/>
      <c r="W106" s="53"/>
      <c r="X106" s="56"/>
      <c r="Y106" s="56"/>
      <c r="Z106" s="57"/>
      <c r="AA106" s="57"/>
      <c r="AB106" s="57"/>
      <c r="AC106" s="56"/>
      <c r="AD106" s="58"/>
      <c r="AE106" s="57"/>
      <c r="AF106" s="65"/>
      <c r="AG106" s="57"/>
      <c r="AH106" s="57"/>
      <c r="AI106" s="68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36"/>
      <c r="BN106" s="36"/>
      <c r="BO106" s="36"/>
      <c r="BP106" s="36"/>
      <c r="BQ106" s="36"/>
      <c r="BR106" s="36"/>
      <c r="BS106" s="53"/>
      <c r="BT106" s="53"/>
      <c r="BU106" s="53"/>
      <c r="BV106" s="53"/>
      <c r="BW106" s="53"/>
      <c r="BX106" s="36"/>
      <c r="BY106" s="78"/>
      <c r="BZ106" s="78"/>
      <c r="CA106" s="60"/>
      <c r="CB106" s="60"/>
      <c r="CC106" s="61"/>
      <c r="CD106" s="62"/>
      <c r="CE106" s="61"/>
      <c r="CF106" s="62"/>
      <c r="CG106" s="62"/>
      <c r="CH106" s="62"/>
      <c r="CI106" s="79"/>
      <c r="CJ106" s="80"/>
      <c r="CK106" s="80"/>
      <c r="CL106" s="81"/>
      <c r="CM106" s="81"/>
      <c r="CN106" s="81"/>
      <c r="CO106" s="81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</row>
    <row r="107" spans="1:121" s="1" customFormat="1" hidden="1">
      <c r="A107" s="47"/>
      <c r="B107" s="48"/>
      <c r="C107" s="47"/>
      <c r="D107" s="49"/>
      <c r="E107" s="50"/>
      <c r="F107" s="51"/>
      <c r="G107" s="52"/>
      <c r="H107" s="50"/>
      <c r="I107" s="50"/>
      <c r="J107" s="53"/>
      <c r="K107" s="53"/>
      <c r="L107" s="53"/>
      <c r="M107" s="53"/>
      <c r="N107" s="53"/>
      <c r="O107" s="53"/>
      <c r="P107" s="53"/>
      <c r="Q107" s="53"/>
      <c r="R107" s="58"/>
      <c r="S107" s="65"/>
      <c r="T107" s="66"/>
      <c r="U107" s="67"/>
      <c r="V107" s="67"/>
      <c r="W107" s="53"/>
      <c r="X107" s="56"/>
      <c r="Y107" s="56"/>
      <c r="Z107" s="57"/>
      <c r="AA107" s="57"/>
      <c r="AB107" s="57"/>
      <c r="AC107" s="56"/>
      <c r="AD107" s="58"/>
      <c r="AE107" s="57"/>
      <c r="AF107" s="65"/>
      <c r="AG107" s="57"/>
      <c r="AH107" s="57"/>
      <c r="AI107" s="68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36"/>
      <c r="BN107" s="36"/>
      <c r="BO107" s="36"/>
      <c r="BP107" s="36"/>
      <c r="BQ107" s="36"/>
      <c r="BR107" s="36"/>
      <c r="BS107" s="53"/>
      <c r="BT107" s="53"/>
      <c r="BU107" s="53"/>
      <c r="BV107" s="53"/>
      <c r="BW107" s="53"/>
      <c r="BX107" s="36"/>
      <c r="BY107" s="78"/>
      <c r="BZ107" s="78"/>
      <c r="CA107" s="60"/>
      <c r="CB107" s="60"/>
      <c r="CC107" s="61"/>
      <c r="CD107" s="62"/>
      <c r="CE107" s="61"/>
      <c r="CF107" s="62"/>
      <c r="CG107" s="62"/>
      <c r="CH107" s="62"/>
      <c r="CI107" s="79"/>
      <c r="CJ107" s="80"/>
      <c r="CK107" s="80"/>
      <c r="CL107" s="81"/>
      <c r="CM107" s="81"/>
      <c r="CN107" s="81"/>
      <c r="CO107" s="81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</row>
    <row r="108" spans="1:121" s="1" customFormat="1" hidden="1">
      <c r="A108" s="47"/>
      <c r="B108" s="48"/>
      <c r="C108" s="47"/>
      <c r="D108" s="49"/>
      <c r="E108" s="50"/>
      <c r="F108" s="51"/>
      <c r="G108" s="52"/>
      <c r="H108" s="50"/>
      <c r="I108" s="50"/>
      <c r="J108" s="53"/>
      <c r="K108" s="53"/>
      <c r="L108" s="53"/>
      <c r="M108" s="53"/>
      <c r="N108" s="53"/>
      <c r="O108" s="53"/>
      <c r="P108" s="53"/>
      <c r="Q108" s="53"/>
      <c r="R108" s="58"/>
      <c r="S108" s="65"/>
      <c r="T108" s="66"/>
      <c r="U108" s="67"/>
      <c r="V108" s="67"/>
      <c r="W108" s="53"/>
      <c r="X108" s="56"/>
      <c r="Y108" s="56"/>
      <c r="Z108" s="57"/>
      <c r="AA108" s="57"/>
      <c r="AB108" s="57"/>
      <c r="AC108" s="56"/>
      <c r="AD108" s="58"/>
      <c r="AE108" s="57"/>
      <c r="AF108" s="65"/>
      <c r="AG108" s="57"/>
      <c r="AH108" s="57"/>
      <c r="AI108" s="68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36"/>
      <c r="BN108" s="36"/>
      <c r="BO108" s="36"/>
      <c r="BP108" s="36"/>
      <c r="BQ108" s="36"/>
      <c r="BR108" s="36"/>
      <c r="BS108" s="53"/>
      <c r="BT108" s="53"/>
      <c r="BU108" s="53"/>
      <c r="BV108" s="53"/>
      <c r="BW108" s="53"/>
      <c r="BX108" s="36"/>
      <c r="BY108" s="78"/>
      <c r="BZ108" s="78"/>
      <c r="CA108" s="60"/>
      <c r="CB108" s="60"/>
      <c r="CC108" s="61"/>
      <c r="CD108" s="62"/>
      <c r="CE108" s="61"/>
      <c r="CF108" s="62"/>
      <c r="CG108" s="62"/>
      <c r="CH108" s="62"/>
      <c r="CI108" s="79"/>
      <c r="CJ108" s="80"/>
      <c r="CK108" s="80"/>
      <c r="CL108" s="81"/>
      <c r="CM108" s="81"/>
      <c r="CN108" s="81"/>
      <c r="CO108" s="81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</row>
    <row r="109" spans="1:121" s="1" customFormat="1" hidden="1">
      <c r="A109" s="47"/>
      <c r="B109" s="48"/>
      <c r="C109" s="47"/>
      <c r="D109" s="49"/>
      <c r="E109" s="50"/>
      <c r="F109" s="51"/>
      <c r="G109" s="52"/>
      <c r="H109" s="50"/>
      <c r="I109" s="50"/>
      <c r="J109" s="53"/>
      <c r="K109" s="53"/>
      <c r="L109" s="53"/>
      <c r="M109" s="53"/>
      <c r="N109" s="53"/>
      <c r="O109" s="53"/>
      <c r="P109" s="53"/>
      <c r="Q109" s="53"/>
      <c r="R109" s="58"/>
      <c r="S109" s="65"/>
      <c r="T109" s="66"/>
      <c r="U109" s="67"/>
      <c r="V109" s="67"/>
      <c r="W109" s="53"/>
      <c r="X109" s="56"/>
      <c r="Y109" s="56"/>
      <c r="Z109" s="57"/>
      <c r="AA109" s="57"/>
      <c r="AB109" s="57"/>
      <c r="AC109" s="56"/>
      <c r="AD109" s="58"/>
      <c r="AE109" s="57"/>
      <c r="AF109" s="65"/>
      <c r="AG109" s="57"/>
      <c r="AH109" s="57"/>
      <c r="AI109" s="68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36"/>
      <c r="BN109" s="36"/>
      <c r="BO109" s="36"/>
      <c r="BP109" s="36"/>
      <c r="BQ109" s="36"/>
      <c r="BR109" s="36"/>
      <c r="BS109" s="53"/>
      <c r="BT109" s="53"/>
      <c r="BU109" s="53"/>
      <c r="BV109" s="53"/>
      <c r="BW109" s="53"/>
      <c r="BX109" s="36"/>
      <c r="BY109" s="78"/>
      <c r="BZ109" s="78"/>
      <c r="CA109" s="60"/>
      <c r="CB109" s="60"/>
      <c r="CC109" s="61"/>
      <c r="CD109" s="62"/>
      <c r="CE109" s="61"/>
      <c r="CF109" s="62"/>
      <c r="CG109" s="62"/>
      <c r="CH109" s="62"/>
      <c r="CI109" s="79"/>
      <c r="CJ109" s="80"/>
      <c r="CK109" s="80"/>
      <c r="CL109" s="81"/>
      <c r="CM109" s="81"/>
      <c r="CN109" s="81"/>
      <c r="CO109" s="81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</row>
    <row r="110" spans="1:121" s="1" customFormat="1" hidden="1">
      <c r="A110" s="47"/>
      <c r="B110" s="48"/>
      <c r="C110" s="47"/>
      <c r="D110" s="49"/>
      <c r="E110" s="50"/>
      <c r="F110" s="51"/>
      <c r="G110" s="52"/>
      <c r="H110" s="50"/>
      <c r="I110" s="50"/>
      <c r="J110" s="53"/>
      <c r="K110" s="53"/>
      <c r="L110" s="53"/>
      <c r="M110" s="53"/>
      <c r="N110" s="53"/>
      <c r="O110" s="53"/>
      <c r="P110" s="53"/>
      <c r="Q110" s="53"/>
      <c r="R110" s="58"/>
      <c r="S110" s="65"/>
      <c r="T110" s="66"/>
      <c r="U110" s="67"/>
      <c r="V110" s="67"/>
      <c r="W110" s="53"/>
      <c r="X110" s="56"/>
      <c r="Y110" s="56"/>
      <c r="Z110" s="57"/>
      <c r="AA110" s="57"/>
      <c r="AB110" s="57"/>
      <c r="AC110" s="56"/>
      <c r="AD110" s="58"/>
      <c r="AE110" s="57"/>
      <c r="AF110" s="65"/>
      <c r="AG110" s="57"/>
      <c r="AH110" s="57"/>
      <c r="AI110" s="68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36"/>
      <c r="BN110" s="36"/>
      <c r="BO110" s="36"/>
      <c r="BP110" s="36"/>
      <c r="BQ110" s="36"/>
      <c r="BR110" s="36"/>
      <c r="BS110" s="53"/>
      <c r="BT110" s="53"/>
      <c r="BU110" s="53"/>
      <c r="BV110" s="53"/>
      <c r="BW110" s="53"/>
      <c r="BX110" s="36"/>
      <c r="BY110" s="78"/>
      <c r="BZ110" s="78"/>
      <c r="CA110" s="60"/>
      <c r="CB110" s="60"/>
      <c r="CC110" s="61"/>
      <c r="CD110" s="62"/>
      <c r="CE110" s="61"/>
      <c r="CF110" s="62"/>
      <c r="CG110" s="62"/>
      <c r="CH110" s="62"/>
      <c r="CI110" s="79"/>
      <c r="CJ110" s="80"/>
      <c r="CK110" s="80"/>
      <c r="CL110" s="81"/>
      <c r="CM110" s="81"/>
      <c r="CN110" s="81"/>
      <c r="CO110" s="81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</row>
    <row r="111" spans="1:121" s="1" customFormat="1" hidden="1">
      <c r="A111" s="47"/>
      <c r="B111" s="48"/>
      <c r="C111" s="47"/>
      <c r="D111" s="49"/>
      <c r="E111" s="50"/>
      <c r="F111" s="51"/>
      <c r="G111" s="52"/>
      <c r="H111" s="50"/>
      <c r="I111" s="50"/>
      <c r="J111" s="53"/>
      <c r="K111" s="53"/>
      <c r="L111" s="53"/>
      <c r="M111" s="53"/>
      <c r="N111" s="53"/>
      <c r="O111" s="53"/>
      <c r="P111" s="53"/>
      <c r="Q111" s="53"/>
      <c r="R111" s="58"/>
      <c r="S111" s="65"/>
      <c r="T111" s="66"/>
      <c r="U111" s="67"/>
      <c r="V111" s="67"/>
      <c r="W111" s="53"/>
      <c r="X111" s="56"/>
      <c r="Y111" s="56"/>
      <c r="Z111" s="57"/>
      <c r="AA111" s="57"/>
      <c r="AB111" s="57"/>
      <c r="AC111" s="56"/>
      <c r="AD111" s="58"/>
      <c r="AE111" s="57"/>
      <c r="AF111" s="65"/>
      <c r="AG111" s="57"/>
      <c r="AH111" s="57"/>
      <c r="AI111" s="68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36"/>
      <c r="BN111" s="36"/>
      <c r="BO111" s="36"/>
      <c r="BP111" s="36"/>
      <c r="BQ111" s="36"/>
      <c r="BR111" s="36"/>
      <c r="BS111" s="53"/>
      <c r="BT111" s="53"/>
      <c r="BU111" s="53"/>
      <c r="BV111" s="53"/>
      <c r="BW111" s="53"/>
      <c r="BX111" s="36"/>
      <c r="BY111" s="78"/>
      <c r="BZ111" s="78"/>
      <c r="CA111" s="60"/>
      <c r="CB111" s="60"/>
      <c r="CC111" s="61"/>
      <c r="CD111" s="62"/>
      <c r="CE111" s="61"/>
      <c r="CF111" s="62"/>
      <c r="CG111" s="62"/>
      <c r="CH111" s="62"/>
      <c r="CI111" s="79"/>
      <c r="CJ111" s="80"/>
      <c r="CK111" s="80"/>
      <c r="CL111" s="81"/>
      <c r="CM111" s="81"/>
      <c r="CN111" s="81"/>
      <c r="CO111" s="81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</row>
    <row r="112" spans="1:121" s="1" customFormat="1" hidden="1">
      <c r="A112" s="47"/>
      <c r="B112" s="48"/>
      <c r="C112" s="47"/>
      <c r="D112" s="49"/>
      <c r="E112" s="50"/>
      <c r="F112" s="51"/>
      <c r="G112" s="52"/>
      <c r="H112" s="50"/>
      <c r="I112" s="50"/>
      <c r="J112" s="53"/>
      <c r="K112" s="53"/>
      <c r="L112" s="53"/>
      <c r="M112" s="53"/>
      <c r="N112" s="53"/>
      <c r="O112" s="53"/>
      <c r="P112" s="53"/>
      <c r="Q112" s="53"/>
      <c r="R112" s="58"/>
      <c r="S112" s="65"/>
      <c r="T112" s="66"/>
      <c r="U112" s="67"/>
      <c r="V112" s="67"/>
      <c r="W112" s="53"/>
      <c r="X112" s="56"/>
      <c r="Y112" s="56"/>
      <c r="Z112" s="57"/>
      <c r="AA112" s="57"/>
      <c r="AB112" s="57"/>
      <c r="AC112" s="56"/>
      <c r="AD112" s="58"/>
      <c r="AE112" s="57"/>
      <c r="AF112" s="65"/>
      <c r="AG112" s="57"/>
      <c r="AH112" s="57"/>
      <c r="AI112" s="68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36"/>
      <c r="BN112" s="36"/>
      <c r="BO112" s="36"/>
      <c r="BP112" s="36"/>
      <c r="BQ112" s="36"/>
      <c r="BR112" s="36"/>
      <c r="BS112" s="53"/>
      <c r="BT112" s="53"/>
      <c r="BU112" s="53"/>
      <c r="BV112" s="53"/>
      <c r="BW112" s="53"/>
      <c r="BX112" s="36"/>
      <c r="BY112" s="78"/>
      <c r="BZ112" s="78"/>
      <c r="CA112" s="60"/>
      <c r="CB112" s="60"/>
      <c r="CC112" s="61"/>
      <c r="CD112" s="62"/>
      <c r="CE112" s="61"/>
      <c r="CF112" s="62"/>
      <c r="CG112" s="62"/>
      <c r="CH112" s="62"/>
      <c r="CI112" s="79"/>
      <c r="CJ112" s="80"/>
      <c r="CK112" s="80"/>
      <c r="CL112" s="81"/>
      <c r="CM112" s="81"/>
      <c r="CN112" s="81"/>
      <c r="CO112" s="81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</row>
    <row r="113" spans="1:121" s="1" customFormat="1" hidden="1">
      <c r="A113" s="47"/>
      <c r="B113" s="48"/>
      <c r="C113" s="47"/>
      <c r="D113" s="49"/>
      <c r="E113" s="50"/>
      <c r="F113" s="51"/>
      <c r="G113" s="52"/>
      <c r="H113" s="50"/>
      <c r="I113" s="50"/>
      <c r="J113" s="53"/>
      <c r="K113" s="53"/>
      <c r="L113" s="53"/>
      <c r="M113" s="53"/>
      <c r="N113" s="53"/>
      <c r="O113" s="53"/>
      <c r="P113" s="53"/>
      <c r="Q113" s="53"/>
      <c r="R113" s="58"/>
      <c r="S113" s="65"/>
      <c r="T113" s="66"/>
      <c r="U113" s="67"/>
      <c r="V113" s="67"/>
      <c r="W113" s="53"/>
      <c r="X113" s="56"/>
      <c r="Y113" s="56"/>
      <c r="Z113" s="57"/>
      <c r="AA113" s="57"/>
      <c r="AB113" s="57"/>
      <c r="AC113" s="56"/>
      <c r="AD113" s="58"/>
      <c r="AE113" s="57"/>
      <c r="AF113" s="65"/>
      <c r="AG113" s="57"/>
      <c r="AH113" s="57"/>
      <c r="AI113" s="68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36"/>
      <c r="BN113" s="36"/>
      <c r="BO113" s="36"/>
      <c r="BP113" s="36"/>
      <c r="BQ113" s="36"/>
      <c r="BR113" s="36"/>
      <c r="BS113" s="53"/>
      <c r="BT113" s="53"/>
      <c r="BU113" s="53"/>
      <c r="BV113" s="53"/>
      <c r="BW113" s="53"/>
      <c r="BX113" s="36"/>
      <c r="BY113" s="78"/>
      <c r="BZ113" s="78"/>
      <c r="CA113" s="60"/>
      <c r="CB113" s="60"/>
      <c r="CC113" s="61"/>
      <c r="CD113" s="62"/>
      <c r="CE113" s="61"/>
      <c r="CF113" s="62"/>
      <c r="CG113" s="62"/>
      <c r="CH113" s="62"/>
      <c r="CI113" s="79"/>
      <c r="CJ113" s="80"/>
      <c r="CK113" s="80"/>
      <c r="CL113" s="81"/>
      <c r="CM113" s="81"/>
      <c r="CN113" s="81"/>
      <c r="CO113" s="81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</row>
    <row r="114" spans="1:121" s="1" customFormat="1" hidden="1">
      <c r="A114" s="47"/>
      <c r="B114" s="48"/>
      <c r="C114" s="47"/>
      <c r="D114" s="49"/>
      <c r="E114" s="50"/>
      <c r="F114" s="51"/>
      <c r="G114" s="52"/>
      <c r="H114" s="50"/>
      <c r="I114" s="50"/>
      <c r="J114" s="53"/>
      <c r="K114" s="53"/>
      <c r="L114" s="53"/>
      <c r="M114" s="53"/>
      <c r="N114" s="53"/>
      <c r="O114" s="53"/>
      <c r="P114" s="53"/>
      <c r="Q114" s="53"/>
      <c r="R114" s="58"/>
      <c r="S114" s="65"/>
      <c r="T114" s="66"/>
      <c r="U114" s="67"/>
      <c r="V114" s="67"/>
      <c r="W114" s="53"/>
      <c r="X114" s="56"/>
      <c r="Y114" s="56"/>
      <c r="Z114" s="57"/>
      <c r="AA114" s="57"/>
      <c r="AB114" s="57"/>
      <c r="AC114" s="56"/>
      <c r="AD114" s="58"/>
      <c r="AE114" s="57"/>
      <c r="AF114" s="65"/>
      <c r="AG114" s="57"/>
      <c r="AH114" s="57"/>
      <c r="AI114" s="68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36"/>
      <c r="BN114" s="36"/>
      <c r="BO114" s="36"/>
      <c r="BP114" s="36"/>
      <c r="BQ114" s="36"/>
      <c r="BR114" s="36"/>
      <c r="BS114" s="53"/>
      <c r="BT114" s="53"/>
      <c r="BU114" s="53"/>
      <c r="BV114" s="53"/>
      <c r="BW114" s="53"/>
      <c r="BX114" s="36"/>
      <c r="BY114" s="78"/>
      <c r="BZ114" s="78"/>
      <c r="CA114" s="60"/>
      <c r="CB114" s="60"/>
      <c r="CC114" s="61"/>
      <c r="CD114" s="62"/>
      <c r="CE114" s="61"/>
      <c r="CF114" s="62"/>
      <c r="CG114" s="62"/>
      <c r="CH114" s="62"/>
      <c r="CI114" s="79"/>
      <c r="CJ114" s="80"/>
      <c r="CK114" s="80"/>
      <c r="CL114" s="81"/>
      <c r="CM114" s="81"/>
      <c r="CN114" s="81"/>
      <c r="CO114" s="81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</row>
    <row r="115" spans="1:121" s="1" customFormat="1" hidden="1">
      <c r="A115" s="47"/>
      <c r="B115" s="48"/>
      <c r="C115" s="47"/>
      <c r="D115" s="49"/>
      <c r="E115" s="50"/>
      <c r="F115" s="51"/>
      <c r="G115" s="52"/>
      <c r="H115" s="50"/>
      <c r="I115" s="50"/>
      <c r="J115" s="53"/>
      <c r="K115" s="53"/>
      <c r="L115" s="53"/>
      <c r="M115" s="53"/>
      <c r="N115" s="53"/>
      <c r="O115" s="53"/>
      <c r="P115" s="53"/>
      <c r="Q115" s="53"/>
      <c r="R115" s="58"/>
      <c r="S115" s="65"/>
      <c r="T115" s="66"/>
      <c r="U115" s="67"/>
      <c r="V115" s="67"/>
      <c r="W115" s="53"/>
      <c r="X115" s="56"/>
      <c r="Y115" s="56"/>
      <c r="Z115" s="57"/>
      <c r="AA115" s="57"/>
      <c r="AB115" s="57"/>
      <c r="AC115" s="56"/>
      <c r="AD115" s="58"/>
      <c r="AE115" s="57"/>
      <c r="AF115" s="65"/>
      <c r="AG115" s="57"/>
      <c r="AH115" s="57"/>
      <c r="AI115" s="68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36"/>
      <c r="BN115" s="36"/>
      <c r="BO115" s="36"/>
      <c r="BP115" s="36"/>
      <c r="BQ115" s="36"/>
      <c r="BR115" s="36"/>
      <c r="BS115" s="53"/>
      <c r="BT115" s="53"/>
      <c r="BU115" s="53"/>
      <c r="BV115" s="53"/>
      <c r="BW115" s="53"/>
      <c r="BX115" s="36"/>
      <c r="BY115" s="78"/>
      <c r="BZ115" s="78"/>
      <c r="CA115" s="60"/>
      <c r="CB115" s="60"/>
      <c r="CC115" s="61"/>
      <c r="CD115" s="62"/>
      <c r="CE115" s="61"/>
      <c r="CF115" s="62"/>
      <c r="CG115" s="62"/>
      <c r="CH115" s="62"/>
      <c r="CI115" s="79"/>
      <c r="CJ115" s="80"/>
      <c r="CK115" s="80"/>
      <c r="CL115" s="81"/>
      <c r="CM115" s="81"/>
      <c r="CN115" s="81"/>
      <c r="CO115" s="81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</row>
    <row r="116" spans="1:121" s="1" customFormat="1" hidden="1">
      <c r="A116" s="47"/>
      <c r="B116" s="48"/>
      <c r="C116" s="47"/>
      <c r="D116" s="49"/>
      <c r="E116" s="50"/>
      <c r="F116" s="51"/>
      <c r="G116" s="52"/>
      <c r="H116" s="50"/>
      <c r="I116" s="50"/>
      <c r="J116" s="53"/>
      <c r="K116" s="53"/>
      <c r="L116" s="53"/>
      <c r="M116" s="53"/>
      <c r="N116" s="53"/>
      <c r="O116" s="53"/>
      <c r="P116" s="53"/>
      <c r="Q116" s="53"/>
      <c r="R116" s="58"/>
      <c r="S116" s="65"/>
      <c r="T116" s="66"/>
      <c r="U116" s="67"/>
      <c r="V116" s="67"/>
      <c r="W116" s="53"/>
      <c r="X116" s="56"/>
      <c r="Y116" s="56"/>
      <c r="Z116" s="57"/>
      <c r="AA116" s="57"/>
      <c r="AB116" s="57"/>
      <c r="AC116" s="56"/>
      <c r="AD116" s="58"/>
      <c r="AE116" s="57"/>
      <c r="AF116" s="65"/>
      <c r="AG116" s="57"/>
      <c r="AH116" s="57"/>
      <c r="AI116" s="68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36"/>
      <c r="BN116" s="36"/>
      <c r="BO116" s="36"/>
      <c r="BP116" s="36"/>
      <c r="BQ116" s="36"/>
      <c r="BR116" s="36"/>
      <c r="BS116" s="53"/>
      <c r="BT116" s="53"/>
      <c r="BU116" s="53"/>
      <c r="BV116" s="53"/>
      <c r="BW116" s="53"/>
      <c r="BX116" s="36"/>
      <c r="BY116" s="78"/>
      <c r="BZ116" s="78"/>
      <c r="CA116" s="60"/>
      <c r="CB116" s="60"/>
      <c r="CC116" s="61"/>
      <c r="CD116" s="62"/>
      <c r="CE116" s="61"/>
      <c r="CF116" s="62"/>
      <c r="CG116" s="62"/>
      <c r="CH116" s="62"/>
      <c r="CI116" s="79"/>
      <c r="CJ116" s="80"/>
      <c r="CK116" s="80"/>
      <c r="CL116" s="81"/>
      <c r="CM116" s="81"/>
      <c r="CN116" s="81"/>
      <c r="CO116" s="81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</row>
    <row r="117" spans="1:121" s="1" customFormat="1" hidden="1">
      <c r="A117" s="47"/>
      <c r="B117" s="48"/>
      <c r="C117" s="47"/>
      <c r="D117" s="49"/>
      <c r="E117" s="50"/>
      <c r="F117" s="51"/>
      <c r="G117" s="52"/>
      <c r="H117" s="50"/>
      <c r="I117" s="50"/>
      <c r="J117" s="53"/>
      <c r="K117" s="53"/>
      <c r="L117" s="53"/>
      <c r="M117" s="53"/>
      <c r="N117" s="53"/>
      <c r="O117" s="53"/>
      <c r="P117" s="53"/>
      <c r="Q117" s="53"/>
      <c r="R117" s="58"/>
      <c r="S117" s="65"/>
      <c r="T117" s="66"/>
      <c r="U117" s="67"/>
      <c r="V117" s="67"/>
      <c r="W117" s="53"/>
      <c r="X117" s="56"/>
      <c r="Y117" s="56"/>
      <c r="Z117" s="57"/>
      <c r="AA117" s="57"/>
      <c r="AB117" s="57"/>
      <c r="AC117" s="56"/>
      <c r="AD117" s="58"/>
      <c r="AE117" s="57"/>
      <c r="AF117" s="65"/>
      <c r="AG117" s="57"/>
      <c r="AH117" s="57"/>
      <c r="AI117" s="68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36"/>
      <c r="BN117" s="36"/>
      <c r="BO117" s="36"/>
      <c r="BP117" s="36"/>
      <c r="BQ117" s="36"/>
      <c r="BR117" s="36"/>
      <c r="BS117" s="53"/>
      <c r="BT117" s="53"/>
      <c r="BU117" s="53"/>
      <c r="BV117" s="53"/>
      <c r="BW117" s="53"/>
      <c r="BX117" s="36"/>
      <c r="BY117" s="78"/>
      <c r="BZ117" s="78"/>
      <c r="CA117" s="60"/>
      <c r="CB117" s="60"/>
      <c r="CC117" s="61"/>
      <c r="CD117" s="62"/>
      <c r="CE117" s="61"/>
      <c r="CF117" s="62"/>
      <c r="CG117" s="62"/>
      <c r="CH117" s="62"/>
      <c r="CI117" s="79"/>
      <c r="CJ117" s="80"/>
      <c r="CK117" s="80"/>
      <c r="CL117" s="81"/>
      <c r="CM117" s="81"/>
      <c r="CN117" s="81"/>
      <c r="CO117" s="81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</row>
    <row r="118" spans="1:121" s="1" customFormat="1" hidden="1">
      <c r="A118" s="47"/>
      <c r="B118" s="48"/>
      <c r="C118" s="47"/>
      <c r="D118" s="49"/>
      <c r="E118" s="50"/>
      <c r="F118" s="51"/>
      <c r="G118" s="52"/>
      <c r="H118" s="50"/>
      <c r="I118" s="50"/>
      <c r="J118" s="53"/>
      <c r="K118" s="53"/>
      <c r="L118" s="53"/>
      <c r="M118" s="53"/>
      <c r="N118" s="53"/>
      <c r="O118" s="53"/>
      <c r="P118" s="53"/>
      <c r="Q118" s="53"/>
      <c r="R118" s="58"/>
      <c r="S118" s="65"/>
      <c r="T118" s="66"/>
      <c r="U118" s="67"/>
      <c r="V118" s="67"/>
      <c r="W118" s="53"/>
      <c r="X118" s="56"/>
      <c r="Y118" s="56"/>
      <c r="Z118" s="57"/>
      <c r="AA118" s="57"/>
      <c r="AB118" s="57"/>
      <c r="AC118" s="56"/>
      <c r="AD118" s="58"/>
      <c r="AE118" s="57"/>
      <c r="AF118" s="65"/>
      <c r="AG118" s="57"/>
      <c r="AH118" s="57"/>
      <c r="AI118" s="68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36"/>
      <c r="BN118" s="36"/>
      <c r="BO118" s="36"/>
      <c r="BP118" s="36"/>
      <c r="BQ118" s="36"/>
      <c r="BR118" s="36"/>
      <c r="BS118" s="53"/>
      <c r="BT118" s="53"/>
      <c r="BU118" s="53"/>
      <c r="BV118" s="53"/>
      <c r="BW118" s="53"/>
      <c r="BX118" s="36"/>
      <c r="BY118" s="78"/>
      <c r="BZ118" s="78"/>
      <c r="CA118" s="60"/>
      <c r="CB118" s="60"/>
      <c r="CC118" s="61"/>
      <c r="CD118" s="62"/>
      <c r="CE118" s="61"/>
      <c r="CF118" s="62"/>
      <c r="CG118" s="62"/>
      <c r="CH118" s="62"/>
      <c r="CI118" s="79"/>
      <c r="CJ118" s="80"/>
      <c r="CK118" s="80"/>
      <c r="CL118" s="81"/>
      <c r="CM118" s="81"/>
      <c r="CN118" s="81"/>
      <c r="CO118" s="81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</row>
    <row r="119" spans="1:121" s="1" customFormat="1" hidden="1">
      <c r="A119" s="47"/>
      <c r="B119" s="48"/>
      <c r="C119" s="47"/>
      <c r="D119" s="49"/>
      <c r="E119" s="50"/>
      <c r="F119" s="51"/>
      <c r="G119" s="52"/>
      <c r="H119" s="50"/>
      <c r="I119" s="50"/>
      <c r="J119" s="53"/>
      <c r="K119" s="53"/>
      <c r="L119" s="53"/>
      <c r="M119" s="53"/>
      <c r="N119" s="53"/>
      <c r="O119" s="53"/>
      <c r="P119" s="53"/>
      <c r="Q119" s="53"/>
      <c r="R119" s="58"/>
      <c r="S119" s="65"/>
      <c r="T119" s="66"/>
      <c r="U119" s="67"/>
      <c r="V119" s="67"/>
      <c r="W119" s="53"/>
      <c r="X119" s="56"/>
      <c r="Y119" s="56"/>
      <c r="Z119" s="57"/>
      <c r="AA119" s="57"/>
      <c r="AB119" s="57"/>
      <c r="AC119" s="56"/>
      <c r="AD119" s="58"/>
      <c r="AE119" s="57"/>
      <c r="AF119" s="65"/>
      <c r="AG119" s="57"/>
      <c r="AH119" s="57"/>
      <c r="AI119" s="68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36"/>
      <c r="BN119" s="36"/>
      <c r="BO119" s="36"/>
      <c r="BP119" s="36"/>
      <c r="BQ119" s="36"/>
      <c r="BR119" s="36"/>
      <c r="BS119" s="53"/>
      <c r="BT119" s="53"/>
      <c r="BU119" s="53"/>
      <c r="BV119" s="53"/>
      <c r="BW119" s="53"/>
      <c r="BX119" s="36"/>
      <c r="BY119" s="78"/>
      <c r="BZ119" s="78"/>
      <c r="CA119" s="60"/>
      <c r="CB119" s="60"/>
      <c r="CC119" s="61"/>
      <c r="CD119" s="62"/>
      <c r="CE119" s="61"/>
      <c r="CF119" s="62"/>
      <c r="CG119" s="62"/>
      <c r="CH119" s="62"/>
      <c r="CI119" s="79"/>
      <c r="CJ119" s="80"/>
      <c r="CK119" s="80"/>
      <c r="CL119" s="81"/>
      <c r="CM119" s="81"/>
      <c r="CN119" s="81"/>
      <c r="CO119" s="81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</row>
    <row r="120" spans="1:121" s="1" customFormat="1" hidden="1">
      <c r="A120" s="47"/>
      <c r="B120" s="48"/>
      <c r="C120" s="47"/>
      <c r="D120" s="49"/>
      <c r="E120" s="50"/>
      <c r="F120" s="51"/>
      <c r="G120" s="52"/>
      <c r="H120" s="50"/>
      <c r="I120" s="50"/>
      <c r="J120" s="53"/>
      <c r="K120" s="53"/>
      <c r="L120" s="53"/>
      <c r="M120" s="53"/>
      <c r="N120" s="53"/>
      <c r="O120" s="53"/>
      <c r="P120" s="53"/>
      <c r="Q120" s="53"/>
      <c r="R120" s="58"/>
      <c r="S120" s="65"/>
      <c r="T120" s="66"/>
      <c r="U120" s="67"/>
      <c r="V120" s="67"/>
      <c r="W120" s="53"/>
      <c r="X120" s="56"/>
      <c r="Y120" s="56"/>
      <c r="Z120" s="57"/>
      <c r="AA120" s="57"/>
      <c r="AB120" s="57"/>
      <c r="AC120" s="56"/>
      <c r="AD120" s="58"/>
      <c r="AE120" s="57"/>
      <c r="AF120" s="65"/>
      <c r="AG120" s="57"/>
      <c r="AH120" s="57"/>
      <c r="AI120" s="68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36"/>
      <c r="BN120" s="36"/>
      <c r="BO120" s="36"/>
      <c r="BP120" s="36"/>
      <c r="BQ120" s="36"/>
      <c r="BR120" s="36"/>
      <c r="BS120" s="53"/>
      <c r="BT120" s="53"/>
      <c r="BU120" s="53"/>
      <c r="BV120" s="53"/>
      <c r="BW120" s="53"/>
      <c r="BX120" s="36"/>
      <c r="BY120" s="78"/>
      <c r="BZ120" s="78"/>
      <c r="CA120" s="60"/>
      <c r="CB120" s="60"/>
      <c r="CC120" s="61"/>
      <c r="CD120" s="62"/>
      <c r="CE120" s="61"/>
      <c r="CF120" s="62"/>
      <c r="CG120" s="62"/>
      <c r="CH120" s="62"/>
      <c r="CI120" s="79"/>
      <c r="CJ120" s="80"/>
      <c r="CK120" s="80"/>
      <c r="CL120" s="81"/>
      <c r="CM120" s="81"/>
      <c r="CN120" s="81"/>
      <c r="CO120" s="81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</row>
    <row r="121" spans="1:121" s="1" customFormat="1" hidden="1">
      <c r="A121" s="47"/>
      <c r="B121" s="48"/>
      <c r="C121" s="47"/>
      <c r="D121" s="49"/>
      <c r="E121" s="50"/>
      <c r="F121" s="51"/>
      <c r="G121" s="52"/>
      <c r="H121" s="50"/>
      <c r="I121" s="50"/>
      <c r="J121" s="53"/>
      <c r="K121" s="53"/>
      <c r="L121" s="53"/>
      <c r="M121" s="53"/>
      <c r="N121" s="53"/>
      <c r="O121" s="53"/>
      <c r="P121" s="53"/>
      <c r="Q121" s="53"/>
      <c r="R121" s="58"/>
      <c r="S121" s="65"/>
      <c r="T121" s="66"/>
      <c r="U121" s="67"/>
      <c r="V121" s="67"/>
      <c r="W121" s="53"/>
      <c r="X121" s="56"/>
      <c r="Y121" s="56"/>
      <c r="Z121" s="57"/>
      <c r="AA121" s="57"/>
      <c r="AB121" s="57"/>
      <c r="AC121" s="56"/>
      <c r="AD121" s="58"/>
      <c r="AE121" s="57"/>
      <c r="AF121" s="65"/>
      <c r="AG121" s="57"/>
      <c r="AH121" s="57"/>
      <c r="AI121" s="68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36"/>
      <c r="BN121" s="36"/>
      <c r="BO121" s="36"/>
      <c r="BP121" s="36"/>
      <c r="BQ121" s="36"/>
      <c r="BR121" s="36"/>
      <c r="BS121" s="53"/>
      <c r="BT121" s="53"/>
      <c r="BU121" s="53"/>
      <c r="BV121" s="53"/>
      <c r="BW121" s="53"/>
      <c r="BX121" s="36"/>
      <c r="BY121" s="78"/>
      <c r="BZ121" s="78"/>
      <c r="CA121" s="60"/>
      <c r="CB121" s="60"/>
      <c r="CC121" s="61"/>
      <c r="CD121" s="62"/>
      <c r="CE121" s="61"/>
      <c r="CF121" s="62"/>
      <c r="CG121" s="62"/>
      <c r="CH121" s="62"/>
      <c r="CI121" s="79"/>
      <c r="CJ121" s="80"/>
      <c r="CK121" s="80"/>
      <c r="CL121" s="81"/>
      <c r="CM121" s="81"/>
      <c r="CN121" s="81"/>
      <c r="CO121" s="81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</row>
    <row r="122" spans="1:121" s="1" customFormat="1" hidden="1">
      <c r="A122" s="47"/>
      <c r="B122" s="48"/>
      <c r="C122" s="47"/>
      <c r="D122" s="49"/>
      <c r="E122" s="50"/>
      <c r="F122" s="51"/>
      <c r="G122" s="52"/>
      <c r="H122" s="50"/>
      <c r="I122" s="50"/>
      <c r="J122" s="53"/>
      <c r="K122" s="53"/>
      <c r="L122" s="53"/>
      <c r="M122" s="53"/>
      <c r="N122" s="53"/>
      <c r="O122" s="53"/>
      <c r="P122" s="53"/>
      <c r="Q122" s="53"/>
      <c r="R122" s="58"/>
      <c r="S122" s="65"/>
      <c r="T122" s="66"/>
      <c r="U122" s="67"/>
      <c r="V122" s="67"/>
      <c r="W122" s="53"/>
      <c r="X122" s="56"/>
      <c r="Y122" s="56"/>
      <c r="Z122" s="57"/>
      <c r="AA122" s="57"/>
      <c r="AB122" s="57"/>
      <c r="AC122" s="56"/>
      <c r="AD122" s="58"/>
      <c r="AE122" s="57"/>
      <c r="AF122" s="65"/>
      <c r="AG122" s="57"/>
      <c r="AH122" s="57"/>
      <c r="AI122" s="68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36"/>
      <c r="BN122" s="36"/>
      <c r="BO122" s="36"/>
      <c r="BP122" s="36"/>
      <c r="BQ122" s="36"/>
      <c r="BR122" s="36"/>
      <c r="BS122" s="53"/>
      <c r="BT122" s="53"/>
      <c r="BU122" s="53"/>
      <c r="BV122" s="53"/>
      <c r="BW122" s="53"/>
      <c r="BX122" s="36"/>
      <c r="BY122" s="78"/>
      <c r="BZ122" s="78"/>
      <c r="CA122" s="60"/>
      <c r="CB122" s="60"/>
      <c r="CC122" s="61"/>
      <c r="CD122" s="62"/>
      <c r="CE122" s="61"/>
      <c r="CF122" s="62"/>
      <c r="CG122" s="62"/>
      <c r="CH122" s="62"/>
      <c r="CI122" s="79"/>
      <c r="CJ122" s="80"/>
      <c r="CK122" s="80"/>
      <c r="CL122" s="81"/>
      <c r="CM122" s="81"/>
      <c r="CN122" s="81"/>
      <c r="CO122" s="81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</row>
    <row r="123" spans="1:121" s="1" customFormat="1" hidden="1">
      <c r="A123" s="47"/>
      <c r="B123" s="48"/>
      <c r="C123" s="47"/>
      <c r="D123" s="49"/>
      <c r="E123" s="50"/>
      <c r="F123" s="51"/>
      <c r="G123" s="52"/>
      <c r="H123" s="50"/>
      <c r="I123" s="50"/>
      <c r="J123" s="53"/>
      <c r="K123" s="53"/>
      <c r="L123" s="53"/>
      <c r="M123" s="53"/>
      <c r="N123" s="53"/>
      <c r="O123" s="53"/>
      <c r="P123" s="53"/>
      <c r="Q123" s="53"/>
      <c r="R123" s="58"/>
      <c r="S123" s="65"/>
      <c r="T123" s="66"/>
      <c r="U123" s="67"/>
      <c r="V123" s="67"/>
      <c r="W123" s="53"/>
      <c r="X123" s="56"/>
      <c r="Y123" s="56"/>
      <c r="Z123" s="57"/>
      <c r="AA123" s="57"/>
      <c r="AB123" s="57"/>
      <c r="AC123" s="56"/>
      <c r="AD123" s="58"/>
      <c r="AE123" s="57"/>
      <c r="AF123" s="65"/>
      <c r="AG123" s="57"/>
      <c r="AH123" s="57"/>
      <c r="AI123" s="68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36"/>
      <c r="BN123" s="36"/>
      <c r="BO123" s="36"/>
      <c r="BP123" s="36"/>
      <c r="BQ123" s="36"/>
      <c r="BR123" s="36"/>
      <c r="BS123" s="53"/>
      <c r="BT123" s="53"/>
      <c r="BU123" s="53"/>
      <c r="BV123" s="53"/>
      <c r="BW123" s="53"/>
      <c r="BX123" s="36"/>
      <c r="BY123" s="78"/>
      <c r="BZ123" s="78"/>
      <c r="CA123" s="60"/>
      <c r="CB123" s="60"/>
      <c r="CC123" s="61"/>
      <c r="CD123" s="62"/>
      <c r="CE123" s="61"/>
      <c r="CF123" s="62"/>
      <c r="CG123" s="62"/>
      <c r="CH123" s="62"/>
      <c r="CI123" s="79"/>
      <c r="CJ123" s="80"/>
      <c r="CK123" s="80"/>
      <c r="CL123" s="81"/>
      <c r="CM123" s="81"/>
      <c r="CN123" s="81"/>
      <c r="CO123" s="81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</row>
    <row r="124" spans="1:121" s="1" customFormat="1" hidden="1">
      <c r="A124" s="47"/>
      <c r="B124" s="48"/>
      <c r="C124" s="47"/>
      <c r="D124" s="49"/>
      <c r="E124" s="50"/>
      <c r="F124" s="51"/>
      <c r="G124" s="52"/>
      <c r="H124" s="50"/>
      <c r="I124" s="50"/>
      <c r="J124" s="53"/>
      <c r="K124" s="53"/>
      <c r="L124" s="53"/>
      <c r="M124" s="53"/>
      <c r="N124" s="53"/>
      <c r="O124" s="53"/>
      <c r="P124" s="53"/>
      <c r="Q124" s="53"/>
      <c r="R124" s="58"/>
      <c r="S124" s="65"/>
      <c r="T124" s="66"/>
      <c r="U124" s="67"/>
      <c r="V124" s="67"/>
      <c r="W124" s="53"/>
      <c r="X124" s="56"/>
      <c r="Y124" s="56"/>
      <c r="Z124" s="57"/>
      <c r="AA124" s="57"/>
      <c r="AB124" s="57"/>
      <c r="AC124" s="56"/>
      <c r="AD124" s="58"/>
      <c r="AE124" s="57"/>
      <c r="AF124" s="65"/>
      <c r="AG124" s="57"/>
      <c r="AH124" s="57"/>
      <c r="AI124" s="68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36"/>
      <c r="BN124" s="36"/>
      <c r="BO124" s="36"/>
      <c r="BP124" s="36"/>
      <c r="BQ124" s="36"/>
      <c r="BR124" s="36"/>
      <c r="BS124" s="53"/>
      <c r="BT124" s="53"/>
      <c r="BU124" s="53"/>
      <c r="BV124" s="53"/>
      <c r="BW124" s="53"/>
      <c r="BX124" s="36"/>
      <c r="BY124" s="78"/>
      <c r="BZ124" s="78"/>
      <c r="CA124" s="60"/>
      <c r="CB124" s="60"/>
      <c r="CC124" s="61"/>
      <c r="CD124" s="62"/>
      <c r="CE124" s="61"/>
      <c r="CF124" s="62"/>
      <c r="CG124" s="62"/>
      <c r="CH124" s="62"/>
      <c r="CI124" s="79"/>
      <c r="CJ124" s="80"/>
      <c r="CK124" s="80"/>
      <c r="CL124" s="81"/>
      <c r="CM124" s="81"/>
      <c r="CN124" s="81"/>
      <c r="CO124" s="81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</row>
    <row r="125" spans="1:121" s="1" customFormat="1" hidden="1">
      <c r="A125" s="47"/>
      <c r="B125" s="48"/>
      <c r="C125" s="47"/>
      <c r="D125" s="49"/>
      <c r="E125" s="50"/>
      <c r="F125" s="51"/>
      <c r="G125" s="52"/>
      <c r="H125" s="50"/>
      <c r="I125" s="50"/>
      <c r="J125" s="53"/>
      <c r="K125" s="53"/>
      <c r="L125" s="53"/>
      <c r="M125" s="53"/>
      <c r="N125" s="53"/>
      <c r="O125" s="53"/>
      <c r="P125" s="53"/>
      <c r="Q125" s="53"/>
      <c r="R125" s="58"/>
      <c r="S125" s="65"/>
      <c r="T125" s="66"/>
      <c r="U125" s="67"/>
      <c r="V125" s="67"/>
      <c r="W125" s="53"/>
      <c r="X125" s="56"/>
      <c r="Y125" s="56"/>
      <c r="Z125" s="57"/>
      <c r="AA125" s="57"/>
      <c r="AB125" s="57"/>
      <c r="AC125" s="56"/>
      <c r="AD125" s="58"/>
      <c r="AE125" s="57"/>
      <c r="AF125" s="65"/>
      <c r="AG125" s="57"/>
      <c r="AH125" s="57"/>
      <c r="AI125" s="68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36"/>
      <c r="BN125" s="36"/>
      <c r="BO125" s="36"/>
      <c r="BP125" s="36"/>
      <c r="BQ125" s="36"/>
      <c r="BR125" s="36"/>
      <c r="BS125" s="53"/>
      <c r="BT125" s="53"/>
      <c r="BU125" s="53"/>
      <c r="BV125" s="53"/>
      <c r="BW125" s="53"/>
      <c r="BX125" s="36"/>
      <c r="BY125" s="78"/>
      <c r="BZ125" s="78"/>
      <c r="CA125" s="60"/>
      <c r="CB125" s="60"/>
      <c r="CC125" s="61"/>
      <c r="CD125" s="62"/>
      <c r="CE125" s="61"/>
      <c r="CF125" s="62"/>
      <c r="CG125" s="62"/>
      <c r="CH125" s="62"/>
      <c r="CI125" s="79"/>
      <c r="CJ125" s="80"/>
      <c r="CK125" s="80"/>
      <c r="CL125" s="81"/>
      <c r="CM125" s="81"/>
      <c r="CN125" s="81"/>
      <c r="CO125" s="81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</row>
    <row r="126" spans="1:121" s="1" customFormat="1" hidden="1">
      <c r="A126" s="47"/>
      <c r="B126" s="48"/>
      <c r="C126" s="47"/>
      <c r="D126" s="49"/>
      <c r="E126" s="50"/>
      <c r="F126" s="51"/>
      <c r="G126" s="52"/>
      <c r="H126" s="50"/>
      <c r="I126" s="50"/>
      <c r="J126" s="53"/>
      <c r="K126" s="53"/>
      <c r="L126" s="53"/>
      <c r="M126" s="53"/>
      <c r="N126" s="53"/>
      <c r="O126" s="53"/>
      <c r="P126" s="53"/>
      <c r="Q126" s="53"/>
      <c r="R126" s="58"/>
      <c r="S126" s="65"/>
      <c r="T126" s="66"/>
      <c r="U126" s="67"/>
      <c r="V126" s="67"/>
      <c r="W126" s="53"/>
      <c r="X126" s="56"/>
      <c r="Y126" s="56"/>
      <c r="Z126" s="57"/>
      <c r="AA126" s="57"/>
      <c r="AB126" s="57"/>
      <c r="AC126" s="56"/>
      <c r="AD126" s="58"/>
      <c r="AE126" s="57"/>
      <c r="AF126" s="65"/>
      <c r="AG126" s="57"/>
      <c r="AH126" s="57"/>
      <c r="AI126" s="68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36"/>
      <c r="BN126" s="36"/>
      <c r="BO126" s="36"/>
      <c r="BP126" s="36"/>
      <c r="BQ126" s="36"/>
      <c r="BR126" s="36"/>
      <c r="BS126" s="53"/>
      <c r="BT126" s="53"/>
      <c r="BU126" s="53"/>
      <c r="BV126" s="53"/>
      <c r="BW126" s="53"/>
      <c r="BX126" s="36"/>
      <c r="BY126" s="78"/>
      <c r="BZ126" s="78"/>
      <c r="CA126" s="60"/>
      <c r="CB126" s="60"/>
      <c r="CC126" s="61"/>
      <c r="CD126" s="62"/>
      <c r="CE126" s="61"/>
      <c r="CF126" s="62"/>
      <c r="CG126" s="62"/>
      <c r="CH126" s="62"/>
      <c r="CI126" s="79"/>
      <c r="CJ126" s="80"/>
      <c r="CK126" s="80"/>
      <c r="CL126" s="81"/>
      <c r="CM126" s="81"/>
      <c r="CN126" s="81"/>
      <c r="CO126" s="81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</row>
    <row r="127" spans="1:121" s="1" customFormat="1" hidden="1">
      <c r="A127" s="47"/>
      <c r="B127" s="48"/>
      <c r="C127" s="47"/>
      <c r="D127" s="49"/>
      <c r="E127" s="50"/>
      <c r="F127" s="51"/>
      <c r="G127" s="52"/>
      <c r="H127" s="50"/>
      <c r="I127" s="50"/>
      <c r="J127" s="53"/>
      <c r="K127" s="53"/>
      <c r="L127" s="53"/>
      <c r="M127" s="53"/>
      <c r="N127" s="53"/>
      <c r="O127" s="53"/>
      <c r="P127" s="53"/>
      <c r="Q127" s="53"/>
      <c r="R127" s="58"/>
      <c r="S127" s="65"/>
      <c r="T127" s="66"/>
      <c r="U127" s="67"/>
      <c r="V127" s="67"/>
      <c r="W127" s="53"/>
      <c r="X127" s="56"/>
      <c r="Y127" s="56"/>
      <c r="Z127" s="57"/>
      <c r="AA127" s="57"/>
      <c r="AB127" s="57"/>
      <c r="AC127" s="56"/>
      <c r="AD127" s="58"/>
      <c r="AE127" s="57"/>
      <c r="AF127" s="65"/>
      <c r="AG127" s="57"/>
      <c r="AH127" s="57"/>
      <c r="AI127" s="68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36"/>
      <c r="BN127" s="36"/>
      <c r="BO127" s="36"/>
      <c r="BP127" s="36"/>
      <c r="BQ127" s="36"/>
      <c r="BR127" s="36"/>
      <c r="BS127" s="53"/>
      <c r="BT127" s="53"/>
      <c r="BU127" s="53"/>
      <c r="BV127" s="53"/>
      <c r="BW127" s="53"/>
      <c r="BX127" s="36"/>
      <c r="BY127" s="78"/>
      <c r="BZ127" s="78"/>
      <c r="CA127" s="60"/>
      <c r="CB127" s="60"/>
      <c r="CC127" s="61"/>
      <c r="CD127" s="62"/>
      <c r="CE127" s="61"/>
      <c r="CF127" s="62"/>
      <c r="CG127" s="62"/>
      <c r="CH127" s="62"/>
      <c r="CI127" s="79"/>
      <c r="CJ127" s="80"/>
      <c r="CK127" s="80"/>
      <c r="CL127" s="81"/>
      <c r="CM127" s="81"/>
      <c r="CN127" s="81"/>
      <c r="CO127" s="81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</row>
    <row r="128" spans="1:121" s="1" customFormat="1" hidden="1">
      <c r="A128" s="47"/>
      <c r="B128" s="48"/>
      <c r="C128" s="47"/>
      <c r="D128" s="49"/>
      <c r="E128" s="50"/>
      <c r="F128" s="51"/>
      <c r="G128" s="52"/>
      <c r="H128" s="50"/>
      <c r="I128" s="50"/>
      <c r="J128" s="53"/>
      <c r="K128" s="53"/>
      <c r="L128" s="53"/>
      <c r="M128" s="53"/>
      <c r="N128" s="53"/>
      <c r="O128" s="53"/>
      <c r="P128" s="53"/>
      <c r="Q128" s="53"/>
      <c r="R128" s="58"/>
      <c r="S128" s="65"/>
      <c r="T128" s="66"/>
      <c r="U128" s="67"/>
      <c r="V128" s="67"/>
      <c r="W128" s="53"/>
      <c r="X128" s="56"/>
      <c r="Y128" s="56"/>
      <c r="Z128" s="57"/>
      <c r="AA128" s="57"/>
      <c r="AB128" s="57"/>
      <c r="AC128" s="56"/>
      <c r="AD128" s="58"/>
      <c r="AE128" s="57"/>
      <c r="AF128" s="65"/>
      <c r="AG128" s="57"/>
      <c r="AH128" s="57"/>
      <c r="AI128" s="68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36"/>
      <c r="BN128" s="36"/>
      <c r="BO128" s="36"/>
      <c r="BP128" s="36"/>
      <c r="BQ128" s="36"/>
      <c r="BR128" s="36"/>
      <c r="BS128" s="53"/>
      <c r="BT128" s="53"/>
      <c r="BU128" s="53"/>
      <c r="BV128" s="53"/>
      <c r="BW128" s="53"/>
      <c r="BX128" s="36"/>
      <c r="BY128" s="78"/>
      <c r="BZ128" s="78"/>
      <c r="CA128" s="60"/>
      <c r="CB128" s="60"/>
      <c r="CC128" s="61"/>
      <c r="CD128" s="62"/>
      <c r="CE128" s="61"/>
      <c r="CF128" s="62"/>
      <c r="CG128" s="62"/>
      <c r="CH128" s="62"/>
      <c r="CI128" s="79"/>
      <c r="CJ128" s="80"/>
      <c r="CK128" s="80"/>
      <c r="CL128" s="81"/>
      <c r="CM128" s="81"/>
      <c r="CN128" s="81"/>
      <c r="CO128" s="81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</row>
    <row r="129" spans="1:121" s="1" customFormat="1" hidden="1">
      <c r="A129" s="47"/>
      <c r="B129" s="48"/>
      <c r="C129" s="47"/>
      <c r="D129" s="49"/>
      <c r="E129" s="50"/>
      <c r="F129" s="51"/>
      <c r="G129" s="52"/>
      <c r="H129" s="50"/>
      <c r="I129" s="50"/>
      <c r="J129" s="53"/>
      <c r="K129" s="53"/>
      <c r="L129" s="53"/>
      <c r="M129" s="53"/>
      <c r="N129" s="53"/>
      <c r="O129" s="53"/>
      <c r="P129" s="53"/>
      <c r="Q129" s="53"/>
      <c r="R129" s="58"/>
      <c r="S129" s="65"/>
      <c r="T129" s="66"/>
      <c r="U129" s="67"/>
      <c r="V129" s="67"/>
      <c r="W129" s="53"/>
      <c r="X129" s="56"/>
      <c r="Y129" s="56"/>
      <c r="Z129" s="57"/>
      <c r="AA129" s="57"/>
      <c r="AB129" s="57"/>
      <c r="AC129" s="56"/>
      <c r="AD129" s="58"/>
      <c r="AE129" s="57"/>
      <c r="AF129" s="65"/>
      <c r="AG129" s="57"/>
      <c r="AH129" s="57"/>
      <c r="AI129" s="68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36"/>
      <c r="BN129" s="36"/>
      <c r="BO129" s="36"/>
      <c r="BP129" s="36"/>
      <c r="BQ129" s="36"/>
      <c r="BR129" s="36"/>
      <c r="BS129" s="53"/>
      <c r="BT129" s="53"/>
      <c r="BU129" s="53"/>
      <c r="BV129" s="53"/>
      <c r="BW129" s="53"/>
      <c r="BX129" s="36"/>
      <c r="BY129" s="78"/>
      <c r="BZ129" s="78"/>
      <c r="CA129" s="60"/>
      <c r="CB129" s="60"/>
      <c r="CC129" s="61"/>
      <c r="CD129" s="62"/>
      <c r="CE129" s="61"/>
      <c r="CF129" s="62"/>
      <c r="CG129" s="62"/>
      <c r="CH129" s="62"/>
      <c r="CI129" s="79"/>
      <c r="CJ129" s="80"/>
      <c r="CK129" s="80"/>
      <c r="CL129" s="81"/>
      <c r="CM129" s="81"/>
      <c r="CN129" s="81"/>
      <c r="CO129" s="81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</row>
    <row r="130" spans="1:121" s="1" customFormat="1" hidden="1">
      <c r="A130" s="47"/>
      <c r="B130" s="48"/>
      <c r="C130" s="47"/>
      <c r="D130" s="49"/>
      <c r="E130" s="50"/>
      <c r="F130" s="51"/>
      <c r="G130" s="52"/>
      <c r="H130" s="50"/>
      <c r="I130" s="50"/>
      <c r="J130" s="53"/>
      <c r="K130" s="53"/>
      <c r="L130" s="53"/>
      <c r="M130" s="53"/>
      <c r="N130" s="53"/>
      <c r="O130" s="53"/>
      <c r="P130" s="53"/>
      <c r="Q130" s="53"/>
      <c r="R130" s="58"/>
      <c r="S130" s="65"/>
      <c r="T130" s="66"/>
      <c r="U130" s="67"/>
      <c r="V130" s="67"/>
      <c r="W130" s="53"/>
      <c r="X130" s="56"/>
      <c r="Y130" s="56"/>
      <c r="Z130" s="57"/>
      <c r="AA130" s="57"/>
      <c r="AB130" s="57"/>
      <c r="AC130" s="56"/>
      <c r="AD130" s="58"/>
      <c r="AE130" s="57"/>
      <c r="AF130" s="65"/>
      <c r="AG130" s="57"/>
      <c r="AH130" s="57"/>
      <c r="AI130" s="68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36"/>
      <c r="BN130" s="36"/>
      <c r="BO130" s="36"/>
      <c r="BP130" s="36"/>
      <c r="BQ130" s="36"/>
      <c r="BR130" s="36"/>
      <c r="BS130" s="53"/>
      <c r="BT130" s="53"/>
      <c r="BU130" s="53"/>
      <c r="BV130" s="53"/>
      <c r="BW130" s="53"/>
      <c r="BX130" s="36"/>
      <c r="BY130" s="78"/>
      <c r="BZ130" s="78"/>
      <c r="CA130" s="60"/>
      <c r="CB130" s="60"/>
      <c r="CC130" s="61"/>
      <c r="CD130" s="62"/>
      <c r="CE130" s="61"/>
      <c r="CF130" s="62"/>
      <c r="CG130" s="62"/>
      <c r="CH130" s="62"/>
      <c r="CI130" s="79"/>
      <c r="CJ130" s="80"/>
      <c r="CK130" s="80"/>
      <c r="CL130" s="81"/>
      <c r="CM130" s="81"/>
      <c r="CN130" s="81"/>
      <c r="CO130" s="81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</row>
    <row r="131" spans="1:121" s="1" customFormat="1" hidden="1">
      <c r="A131" s="47"/>
      <c r="B131" s="48"/>
      <c r="C131" s="47"/>
      <c r="D131" s="49"/>
      <c r="E131" s="50"/>
      <c r="F131" s="51"/>
      <c r="G131" s="52"/>
      <c r="H131" s="50"/>
      <c r="I131" s="50"/>
      <c r="J131" s="53"/>
      <c r="K131" s="53"/>
      <c r="L131" s="53"/>
      <c r="M131" s="53"/>
      <c r="N131" s="53"/>
      <c r="O131" s="53"/>
      <c r="P131" s="53"/>
      <c r="Q131" s="53"/>
      <c r="R131" s="58"/>
      <c r="S131" s="65"/>
      <c r="T131" s="66"/>
      <c r="U131" s="67"/>
      <c r="V131" s="67"/>
      <c r="W131" s="53"/>
      <c r="X131" s="56"/>
      <c r="Y131" s="56"/>
      <c r="Z131" s="57"/>
      <c r="AA131" s="57"/>
      <c r="AB131" s="57"/>
      <c r="AC131" s="56"/>
      <c r="AD131" s="58"/>
      <c r="AE131" s="57"/>
      <c r="AF131" s="65"/>
      <c r="AG131" s="57"/>
      <c r="AH131" s="57"/>
      <c r="AI131" s="68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36"/>
      <c r="BN131" s="36"/>
      <c r="BO131" s="36"/>
      <c r="BP131" s="36"/>
      <c r="BQ131" s="36"/>
      <c r="BR131" s="36"/>
      <c r="BS131" s="53"/>
      <c r="BT131" s="53"/>
      <c r="BU131" s="53"/>
      <c r="BV131" s="53"/>
      <c r="BW131" s="53"/>
      <c r="BX131" s="36"/>
      <c r="BY131" s="78"/>
      <c r="BZ131" s="78"/>
      <c r="CA131" s="60"/>
      <c r="CB131" s="60"/>
      <c r="CC131" s="61"/>
      <c r="CD131" s="62"/>
      <c r="CE131" s="61"/>
      <c r="CF131" s="62"/>
      <c r="CG131" s="62"/>
      <c r="CH131" s="62"/>
      <c r="CI131" s="79"/>
      <c r="CJ131" s="80"/>
      <c r="CK131" s="80"/>
      <c r="CL131" s="81"/>
      <c r="CM131" s="81"/>
      <c r="CN131" s="81"/>
      <c r="CO131" s="81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</row>
    <row r="132" spans="1:121" s="1" customFormat="1" hidden="1">
      <c r="A132" s="47"/>
      <c r="B132" s="48"/>
      <c r="C132" s="47"/>
      <c r="D132" s="49"/>
      <c r="E132" s="50"/>
      <c r="F132" s="51"/>
      <c r="G132" s="52"/>
      <c r="H132" s="50"/>
      <c r="I132" s="50"/>
      <c r="J132" s="53"/>
      <c r="K132" s="53"/>
      <c r="L132" s="53"/>
      <c r="M132" s="53"/>
      <c r="N132" s="53"/>
      <c r="O132" s="53"/>
      <c r="P132" s="53"/>
      <c r="Q132" s="53"/>
      <c r="R132" s="58"/>
      <c r="S132" s="65"/>
      <c r="T132" s="66"/>
      <c r="U132" s="67"/>
      <c r="V132" s="67"/>
      <c r="W132" s="53"/>
      <c r="X132" s="56"/>
      <c r="Y132" s="56"/>
      <c r="Z132" s="57"/>
      <c r="AA132" s="57"/>
      <c r="AB132" s="57"/>
      <c r="AC132" s="56"/>
      <c r="AD132" s="58"/>
      <c r="AE132" s="57"/>
      <c r="AF132" s="65"/>
      <c r="AG132" s="57"/>
      <c r="AH132" s="57"/>
      <c r="AI132" s="68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36"/>
      <c r="BN132" s="36"/>
      <c r="BO132" s="36"/>
      <c r="BP132" s="36"/>
      <c r="BQ132" s="36"/>
      <c r="BR132" s="36"/>
      <c r="BS132" s="53"/>
      <c r="BT132" s="53"/>
      <c r="BU132" s="53"/>
      <c r="BV132" s="53"/>
      <c r="BW132" s="53"/>
      <c r="BX132" s="36"/>
      <c r="BY132" s="78"/>
      <c r="BZ132" s="78"/>
      <c r="CA132" s="60"/>
      <c r="CB132" s="60"/>
      <c r="CC132" s="61"/>
      <c r="CD132" s="62"/>
      <c r="CE132" s="61"/>
      <c r="CF132" s="62"/>
      <c r="CG132" s="62"/>
      <c r="CH132" s="62"/>
      <c r="CI132" s="79"/>
      <c r="CJ132" s="80"/>
      <c r="CK132" s="80"/>
      <c r="CL132" s="81"/>
      <c r="CM132" s="81"/>
      <c r="CN132" s="81"/>
      <c r="CO132" s="81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</row>
    <row r="133" spans="1:121" s="1" customFormat="1" hidden="1">
      <c r="A133" s="47"/>
      <c r="B133" s="48"/>
      <c r="C133" s="47"/>
      <c r="D133" s="49"/>
      <c r="E133" s="50"/>
      <c r="F133" s="51"/>
      <c r="G133" s="52"/>
      <c r="H133" s="50"/>
      <c r="I133" s="50"/>
      <c r="J133" s="53"/>
      <c r="K133" s="53"/>
      <c r="L133" s="53"/>
      <c r="M133" s="53"/>
      <c r="N133" s="53"/>
      <c r="O133" s="53"/>
      <c r="P133" s="53"/>
      <c r="Q133" s="53"/>
      <c r="R133" s="58"/>
      <c r="S133" s="65"/>
      <c r="T133" s="66"/>
      <c r="U133" s="67"/>
      <c r="V133" s="67"/>
      <c r="W133" s="53"/>
      <c r="X133" s="56"/>
      <c r="Y133" s="56"/>
      <c r="Z133" s="57"/>
      <c r="AA133" s="57"/>
      <c r="AB133" s="57"/>
      <c r="AC133" s="56"/>
      <c r="AD133" s="58"/>
      <c r="AE133" s="57"/>
      <c r="AF133" s="65"/>
      <c r="AG133" s="57"/>
      <c r="AH133" s="57"/>
      <c r="AI133" s="68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36"/>
      <c r="BN133" s="36"/>
      <c r="BO133" s="36"/>
      <c r="BP133" s="36"/>
      <c r="BQ133" s="36"/>
      <c r="BR133" s="36"/>
      <c r="BS133" s="53"/>
      <c r="BT133" s="53"/>
      <c r="BU133" s="53"/>
      <c r="BV133" s="53"/>
      <c r="BW133" s="53"/>
      <c r="BX133" s="36"/>
      <c r="BY133" s="78"/>
      <c r="BZ133" s="78"/>
      <c r="CA133" s="60"/>
      <c r="CB133" s="60"/>
      <c r="CC133" s="61"/>
      <c r="CD133" s="62"/>
      <c r="CE133" s="61"/>
      <c r="CF133" s="62"/>
      <c r="CG133" s="62"/>
      <c r="CH133" s="62"/>
      <c r="CI133" s="79"/>
      <c r="CJ133" s="80"/>
      <c r="CK133" s="80"/>
      <c r="CL133" s="81"/>
      <c r="CM133" s="81"/>
      <c r="CN133" s="81"/>
      <c r="CO133" s="81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</row>
    <row r="134" spans="1:121" s="1" customFormat="1" hidden="1">
      <c r="A134" s="47"/>
      <c r="B134" s="48"/>
      <c r="C134" s="47"/>
      <c r="D134" s="49"/>
      <c r="E134" s="50"/>
      <c r="F134" s="51"/>
      <c r="G134" s="52"/>
      <c r="H134" s="50"/>
      <c r="I134" s="50"/>
      <c r="J134" s="53"/>
      <c r="K134" s="53"/>
      <c r="L134" s="53"/>
      <c r="M134" s="53"/>
      <c r="N134" s="53"/>
      <c r="O134" s="53"/>
      <c r="P134" s="53"/>
      <c r="Q134" s="53"/>
      <c r="R134" s="58"/>
      <c r="S134" s="65"/>
      <c r="T134" s="66"/>
      <c r="U134" s="67"/>
      <c r="V134" s="67"/>
      <c r="W134" s="53"/>
      <c r="X134" s="56"/>
      <c r="Y134" s="56"/>
      <c r="Z134" s="57"/>
      <c r="AA134" s="57"/>
      <c r="AB134" s="57"/>
      <c r="AC134" s="56"/>
      <c r="AD134" s="58"/>
      <c r="AE134" s="57"/>
      <c r="AF134" s="65"/>
      <c r="AG134" s="57"/>
      <c r="AH134" s="57"/>
      <c r="AI134" s="68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36"/>
      <c r="BN134" s="36"/>
      <c r="BO134" s="36"/>
      <c r="BP134" s="36"/>
      <c r="BQ134" s="36"/>
      <c r="BR134" s="36"/>
      <c r="BS134" s="53"/>
      <c r="BT134" s="53"/>
      <c r="BU134" s="53"/>
      <c r="BV134" s="53"/>
      <c r="BW134" s="53"/>
      <c r="BX134" s="36"/>
      <c r="BY134" s="78"/>
      <c r="BZ134" s="78"/>
      <c r="CA134" s="60"/>
      <c r="CB134" s="60"/>
      <c r="CC134" s="61"/>
      <c r="CD134" s="62"/>
      <c r="CE134" s="61"/>
      <c r="CF134" s="62"/>
      <c r="CG134" s="62"/>
      <c r="CH134" s="62"/>
      <c r="CI134" s="79"/>
      <c r="CJ134" s="80"/>
      <c r="CK134" s="80"/>
      <c r="CL134" s="81"/>
      <c r="CM134" s="81"/>
      <c r="CN134" s="81"/>
      <c r="CO134" s="81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</row>
    <row r="135" spans="1:121" s="1" customFormat="1" hidden="1">
      <c r="A135" s="47"/>
      <c r="B135" s="48"/>
      <c r="C135" s="47"/>
      <c r="D135" s="49"/>
      <c r="E135" s="50"/>
      <c r="F135" s="51"/>
      <c r="G135" s="52"/>
      <c r="H135" s="50"/>
      <c r="I135" s="50"/>
      <c r="J135" s="53"/>
      <c r="K135" s="53"/>
      <c r="L135" s="53"/>
      <c r="M135" s="53"/>
      <c r="N135" s="53"/>
      <c r="O135" s="53"/>
      <c r="P135" s="53"/>
      <c r="Q135" s="53"/>
      <c r="R135" s="58"/>
      <c r="S135" s="65"/>
      <c r="T135" s="66"/>
      <c r="U135" s="67"/>
      <c r="V135" s="67"/>
      <c r="W135" s="53"/>
      <c r="X135" s="56"/>
      <c r="Y135" s="56"/>
      <c r="Z135" s="57"/>
      <c r="AA135" s="57"/>
      <c r="AB135" s="57"/>
      <c r="AC135" s="56"/>
      <c r="AD135" s="58"/>
      <c r="AE135" s="57"/>
      <c r="AF135" s="65"/>
      <c r="AG135" s="57"/>
      <c r="AH135" s="57"/>
      <c r="AI135" s="68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36"/>
      <c r="BN135" s="36"/>
      <c r="BO135" s="36"/>
      <c r="BP135" s="36"/>
      <c r="BQ135" s="36"/>
      <c r="BR135" s="36"/>
      <c r="BS135" s="53"/>
      <c r="BT135" s="53"/>
      <c r="BU135" s="53"/>
      <c r="BV135" s="53"/>
      <c r="BW135" s="53"/>
      <c r="BX135" s="36"/>
      <c r="BY135" s="78"/>
      <c r="BZ135" s="78"/>
      <c r="CA135" s="60"/>
      <c r="CB135" s="60"/>
      <c r="CC135" s="61"/>
      <c r="CD135" s="62"/>
      <c r="CE135" s="61"/>
      <c r="CF135" s="62"/>
      <c r="CG135" s="62"/>
      <c r="CH135" s="62"/>
      <c r="CI135" s="79"/>
      <c r="CJ135" s="80"/>
      <c r="CK135" s="80"/>
      <c r="CL135" s="81"/>
      <c r="CM135" s="81"/>
      <c r="CN135" s="81"/>
      <c r="CO135" s="81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</row>
    <row r="136" spans="1:121" s="1" customFormat="1" hidden="1">
      <c r="A136" s="47"/>
      <c r="B136" s="48"/>
      <c r="C136" s="47"/>
      <c r="D136" s="49"/>
      <c r="E136" s="50"/>
      <c r="F136" s="51"/>
      <c r="G136" s="52"/>
      <c r="H136" s="50"/>
      <c r="I136" s="50"/>
      <c r="J136" s="53"/>
      <c r="K136" s="53"/>
      <c r="L136" s="53"/>
      <c r="M136" s="53"/>
      <c r="N136" s="53"/>
      <c r="O136" s="53"/>
      <c r="P136" s="53"/>
      <c r="Q136" s="53"/>
      <c r="R136" s="58"/>
      <c r="S136" s="65"/>
      <c r="T136" s="66"/>
      <c r="U136" s="67"/>
      <c r="V136" s="67"/>
      <c r="W136" s="53"/>
      <c r="X136" s="56"/>
      <c r="Y136" s="56"/>
      <c r="Z136" s="57"/>
      <c r="AA136" s="57"/>
      <c r="AB136" s="57"/>
      <c r="AC136" s="56"/>
      <c r="AD136" s="58"/>
      <c r="AE136" s="57"/>
      <c r="AF136" s="65"/>
      <c r="AG136" s="57"/>
      <c r="AH136" s="57"/>
      <c r="AI136" s="68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36"/>
      <c r="BN136" s="36"/>
      <c r="BO136" s="36"/>
      <c r="BP136" s="36"/>
      <c r="BQ136" s="36"/>
      <c r="BR136" s="36"/>
      <c r="BS136" s="53"/>
      <c r="BT136" s="53"/>
      <c r="BU136" s="53"/>
      <c r="BV136" s="53"/>
      <c r="BW136" s="53"/>
      <c r="BX136" s="36"/>
      <c r="BY136" s="78"/>
      <c r="BZ136" s="78"/>
      <c r="CA136" s="60"/>
      <c r="CB136" s="60"/>
      <c r="CC136" s="61"/>
      <c r="CD136" s="62"/>
      <c r="CE136" s="61"/>
      <c r="CF136" s="62"/>
      <c r="CG136" s="62"/>
      <c r="CH136" s="62"/>
      <c r="CI136" s="79"/>
      <c r="CJ136" s="80"/>
      <c r="CK136" s="80"/>
      <c r="CL136" s="81"/>
      <c r="CM136" s="81"/>
      <c r="CN136" s="81"/>
      <c r="CO136" s="81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</row>
    <row r="137" spans="1:121" s="1" customFormat="1" hidden="1">
      <c r="A137" s="47"/>
      <c r="B137" s="48"/>
      <c r="C137" s="47"/>
      <c r="D137" s="49"/>
      <c r="E137" s="50"/>
      <c r="F137" s="51"/>
      <c r="G137" s="52"/>
      <c r="H137" s="50"/>
      <c r="I137" s="50"/>
      <c r="J137" s="53"/>
      <c r="K137" s="53"/>
      <c r="L137" s="53"/>
      <c r="M137" s="53"/>
      <c r="N137" s="53"/>
      <c r="O137" s="53"/>
      <c r="P137" s="53"/>
      <c r="Q137" s="53"/>
      <c r="R137" s="58"/>
      <c r="S137" s="65"/>
      <c r="T137" s="66"/>
      <c r="U137" s="67"/>
      <c r="V137" s="67"/>
      <c r="W137" s="53"/>
      <c r="X137" s="56"/>
      <c r="Y137" s="56"/>
      <c r="Z137" s="57"/>
      <c r="AA137" s="57"/>
      <c r="AB137" s="57"/>
      <c r="AC137" s="56"/>
      <c r="AD137" s="58"/>
      <c r="AE137" s="57"/>
      <c r="AF137" s="65"/>
      <c r="AG137" s="57"/>
      <c r="AH137" s="57"/>
      <c r="AI137" s="68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36"/>
      <c r="BN137" s="36"/>
      <c r="BO137" s="36"/>
      <c r="BP137" s="36"/>
      <c r="BQ137" s="36"/>
      <c r="BR137" s="36"/>
      <c r="BS137" s="53"/>
      <c r="BT137" s="53"/>
      <c r="BU137" s="53"/>
      <c r="BV137" s="53"/>
      <c r="BW137" s="53"/>
      <c r="BX137" s="36"/>
      <c r="BY137" s="78"/>
      <c r="BZ137" s="78"/>
      <c r="CA137" s="60"/>
      <c r="CB137" s="60"/>
      <c r="CC137" s="61"/>
      <c r="CD137" s="62"/>
      <c r="CE137" s="61"/>
      <c r="CF137" s="62"/>
      <c r="CG137" s="62"/>
      <c r="CH137" s="62"/>
      <c r="CI137" s="79"/>
      <c r="CJ137" s="80"/>
      <c r="CK137" s="80"/>
      <c r="CL137" s="81"/>
      <c r="CM137" s="81"/>
      <c r="CN137" s="81"/>
      <c r="CO137" s="81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</row>
    <row r="138" spans="1:121" s="1" customFormat="1" hidden="1">
      <c r="A138" s="47"/>
      <c r="B138" s="48"/>
      <c r="C138" s="47"/>
      <c r="D138" s="49"/>
      <c r="E138" s="50"/>
      <c r="F138" s="51"/>
      <c r="G138" s="52"/>
      <c r="H138" s="50"/>
      <c r="I138" s="50"/>
      <c r="J138" s="53"/>
      <c r="K138" s="53"/>
      <c r="L138" s="53"/>
      <c r="M138" s="53"/>
      <c r="N138" s="53"/>
      <c r="O138" s="53"/>
      <c r="P138" s="53"/>
      <c r="Q138" s="53"/>
      <c r="R138" s="58"/>
      <c r="S138" s="65"/>
      <c r="T138" s="66"/>
      <c r="U138" s="67"/>
      <c r="V138" s="67"/>
      <c r="W138" s="53"/>
      <c r="X138" s="56"/>
      <c r="Y138" s="56"/>
      <c r="Z138" s="57"/>
      <c r="AA138" s="57"/>
      <c r="AB138" s="57"/>
      <c r="AC138" s="56"/>
      <c r="AD138" s="58"/>
      <c r="AE138" s="57"/>
      <c r="AF138" s="65"/>
      <c r="AG138" s="57"/>
      <c r="AH138" s="57"/>
      <c r="AI138" s="68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36"/>
      <c r="BN138" s="36"/>
      <c r="BO138" s="36"/>
      <c r="BP138" s="36"/>
      <c r="BQ138" s="36"/>
      <c r="BR138" s="36"/>
      <c r="BS138" s="53"/>
      <c r="BT138" s="53"/>
      <c r="BU138" s="53"/>
      <c r="BV138" s="53"/>
      <c r="BW138" s="53"/>
      <c r="BX138" s="36"/>
      <c r="BY138" s="78"/>
      <c r="BZ138" s="78"/>
      <c r="CA138" s="60"/>
      <c r="CB138" s="60"/>
      <c r="CC138" s="61"/>
      <c r="CD138" s="62"/>
      <c r="CE138" s="61"/>
      <c r="CF138" s="62"/>
      <c r="CG138" s="62"/>
      <c r="CH138" s="62"/>
      <c r="CI138" s="79"/>
      <c r="CJ138" s="80"/>
      <c r="CK138" s="80"/>
      <c r="CL138" s="81"/>
      <c r="CM138" s="81"/>
      <c r="CN138" s="81"/>
      <c r="CO138" s="81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</row>
    <row r="139" spans="1:121" s="1" customFormat="1" hidden="1">
      <c r="A139" s="47"/>
      <c r="B139" s="48"/>
      <c r="C139" s="47"/>
      <c r="D139" s="49"/>
      <c r="E139" s="50"/>
      <c r="F139" s="51"/>
      <c r="G139" s="52"/>
      <c r="H139" s="50"/>
      <c r="I139" s="50"/>
      <c r="J139" s="53"/>
      <c r="K139" s="53"/>
      <c r="L139" s="53"/>
      <c r="M139" s="53"/>
      <c r="N139" s="53"/>
      <c r="O139" s="53"/>
      <c r="P139" s="53"/>
      <c r="Q139" s="53"/>
      <c r="R139" s="58"/>
      <c r="S139" s="65"/>
      <c r="T139" s="66"/>
      <c r="U139" s="67"/>
      <c r="V139" s="67"/>
      <c r="W139" s="53"/>
      <c r="X139" s="56"/>
      <c r="Y139" s="56"/>
      <c r="Z139" s="57"/>
      <c r="AA139" s="57"/>
      <c r="AB139" s="57"/>
      <c r="AC139" s="56"/>
      <c r="AD139" s="58"/>
      <c r="AE139" s="57"/>
      <c r="AF139" s="65"/>
      <c r="AG139" s="57"/>
      <c r="AH139" s="57"/>
      <c r="AI139" s="68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36"/>
      <c r="BN139" s="36"/>
      <c r="BO139" s="36"/>
      <c r="BP139" s="36"/>
      <c r="BQ139" s="36"/>
      <c r="BR139" s="36"/>
      <c r="BS139" s="53"/>
      <c r="BT139" s="53"/>
      <c r="BU139" s="53"/>
      <c r="BV139" s="53"/>
      <c r="BW139" s="53"/>
      <c r="BX139" s="36"/>
      <c r="BY139" s="78"/>
      <c r="BZ139" s="78"/>
      <c r="CA139" s="60"/>
      <c r="CB139" s="60"/>
      <c r="CC139" s="61"/>
      <c r="CD139" s="62"/>
      <c r="CE139" s="61"/>
      <c r="CF139" s="62"/>
      <c r="CG139" s="62"/>
      <c r="CH139" s="62"/>
      <c r="CI139" s="79"/>
      <c r="CJ139" s="80"/>
      <c r="CK139" s="80"/>
      <c r="CL139" s="81"/>
      <c r="CM139" s="81"/>
      <c r="CN139" s="81"/>
      <c r="CO139" s="81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</row>
    <row r="140" spans="1:121" s="1" customFormat="1" hidden="1">
      <c r="A140" s="47"/>
      <c r="B140" s="48"/>
      <c r="C140" s="47"/>
      <c r="D140" s="49"/>
      <c r="E140" s="50"/>
      <c r="F140" s="51"/>
      <c r="G140" s="52"/>
      <c r="H140" s="50"/>
      <c r="I140" s="50"/>
      <c r="J140" s="53"/>
      <c r="K140" s="53"/>
      <c r="L140" s="53"/>
      <c r="M140" s="53"/>
      <c r="N140" s="53"/>
      <c r="O140" s="53"/>
      <c r="P140" s="53"/>
      <c r="Q140" s="53"/>
      <c r="R140" s="58"/>
      <c r="S140" s="65"/>
      <c r="T140" s="66"/>
      <c r="U140" s="67"/>
      <c r="V140" s="67"/>
      <c r="W140" s="53"/>
      <c r="X140" s="56"/>
      <c r="Y140" s="56"/>
      <c r="Z140" s="57"/>
      <c r="AA140" s="57"/>
      <c r="AB140" s="57"/>
      <c r="AC140" s="56"/>
      <c r="AD140" s="58"/>
      <c r="AE140" s="57"/>
      <c r="AF140" s="65"/>
      <c r="AG140" s="57"/>
      <c r="AH140" s="57"/>
      <c r="AI140" s="68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36"/>
      <c r="BN140" s="36"/>
      <c r="BO140" s="36"/>
      <c r="BP140" s="36"/>
      <c r="BQ140" s="36"/>
      <c r="BR140" s="36"/>
      <c r="BS140" s="53"/>
      <c r="BT140" s="53"/>
      <c r="BU140" s="53"/>
      <c r="BV140" s="53"/>
      <c r="BW140" s="53"/>
      <c r="BX140" s="36"/>
      <c r="BY140" s="78"/>
      <c r="BZ140" s="78"/>
      <c r="CA140" s="60"/>
      <c r="CB140" s="60"/>
      <c r="CC140" s="61"/>
      <c r="CD140" s="62"/>
      <c r="CE140" s="61"/>
      <c r="CF140" s="62"/>
      <c r="CG140" s="62"/>
      <c r="CH140" s="62"/>
      <c r="CI140" s="79"/>
      <c r="CJ140" s="80"/>
      <c r="CK140" s="80"/>
      <c r="CL140" s="81"/>
      <c r="CM140" s="81"/>
      <c r="CN140" s="81"/>
      <c r="CO140" s="81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</row>
    <row r="141" spans="1:121" s="1" customFormat="1" hidden="1">
      <c r="A141" s="47"/>
      <c r="B141" s="48"/>
      <c r="C141" s="47"/>
      <c r="D141" s="49"/>
      <c r="E141" s="50"/>
      <c r="F141" s="51"/>
      <c r="G141" s="52"/>
      <c r="H141" s="50"/>
      <c r="I141" s="50"/>
      <c r="J141" s="53"/>
      <c r="K141" s="53"/>
      <c r="L141" s="53"/>
      <c r="M141" s="53"/>
      <c r="N141" s="53"/>
      <c r="O141" s="53"/>
      <c r="P141" s="53"/>
      <c r="Q141" s="53"/>
      <c r="R141" s="58"/>
      <c r="S141" s="65"/>
      <c r="T141" s="66"/>
      <c r="U141" s="67"/>
      <c r="V141" s="67"/>
      <c r="W141" s="53"/>
      <c r="X141" s="56"/>
      <c r="Y141" s="56"/>
      <c r="Z141" s="57"/>
      <c r="AA141" s="57"/>
      <c r="AB141" s="57"/>
      <c r="AC141" s="56"/>
      <c r="AD141" s="58"/>
      <c r="AE141" s="57"/>
      <c r="AF141" s="65"/>
      <c r="AG141" s="57"/>
      <c r="AH141" s="57"/>
      <c r="AI141" s="68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36"/>
      <c r="BN141" s="36"/>
      <c r="BO141" s="36"/>
      <c r="BP141" s="36"/>
      <c r="BQ141" s="36"/>
      <c r="BR141" s="36"/>
      <c r="BS141" s="53"/>
      <c r="BT141" s="53"/>
      <c r="BU141" s="53"/>
      <c r="BV141" s="53"/>
      <c r="BW141" s="53"/>
      <c r="BX141" s="36"/>
      <c r="BY141" s="78"/>
      <c r="BZ141" s="78"/>
      <c r="CA141" s="60"/>
      <c r="CB141" s="60"/>
      <c r="CC141" s="61"/>
      <c r="CD141" s="62"/>
      <c r="CE141" s="61"/>
      <c r="CF141" s="62"/>
      <c r="CG141" s="62"/>
      <c r="CH141" s="62"/>
      <c r="CI141" s="79"/>
      <c r="CJ141" s="80"/>
      <c r="CK141" s="80"/>
      <c r="CL141" s="81"/>
      <c r="CM141" s="81"/>
      <c r="CN141" s="81"/>
      <c r="CO141" s="81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</row>
    <row r="142" spans="1:121" s="1" customFormat="1" hidden="1">
      <c r="A142" s="47"/>
      <c r="B142" s="48"/>
      <c r="C142" s="47"/>
      <c r="D142" s="49"/>
      <c r="E142" s="50"/>
      <c r="F142" s="51"/>
      <c r="G142" s="52"/>
      <c r="H142" s="50"/>
      <c r="I142" s="50"/>
      <c r="J142" s="53"/>
      <c r="K142" s="53"/>
      <c r="L142" s="53"/>
      <c r="M142" s="53"/>
      <c r="N142" s="53"/>
      <c r="O142" s="53"/>
      <c r="P142" s="53"/>
      <c r="Q142" s="53"/>
      <c r="R142" s="58"/>
      <c r="S142" s="65"/>
      <c r="T142" s="66"/>
      <c r="U142" s="67"/>
      <c r="V142" s="67"/>
      <c r="W142" s="53"/>
      <c r="X142" s="56"/>
      <c r="Y142" s="56"/>
      <c r="Z142" s="57"/>
      <c r="AA142" s="57"/>
      <c r="AB142" s="57"/>
      <c r="AC142" s="56"/>
      <c r="AD142" s="58"/>
      <c r="AE142" s="57"/>
      <c r="AF142" s="65"/>
      <c r="AG142" s="57"/>
      <c r="AH142" s="57"/>
      <c r="AI142" s="68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36"/>
      <c r="BN142" s="36"/>
      <c r="BO142" s="36"/>
      <c r="BP142" s="36"/>
      <c r="BQ142" s="36"/>
      <c r="BR142" s="36"/>
      <c r="BS142" s="53"/>
      <c r="BT142" s="53"/>
      <c r="BU142" s="53"/>
      <c r="BV142" s="53"/>
      <c r="BW142" s="53"/>
      <c r="BX142" s="36"/>
      <c r="BY142" s="78"/>
      <c r="BZ142" s="78"/>
      <c r="CA142" s="60"/>
      <c r="CB142" s="60"/>
      <c r="CC142" s="61"/>
      <c r="CD142" s="62"/>
      <c r="CE142" s="61"/>
      <c r="CF142" s="62"/>
      <c r="CG142" s="62"/>
      <c r="CH142" s="62"/>
      <c r="CI142" s="79"/>
      <c r="CJ142" s="80"/>
      <c r="CK142" s="80"/>
      <c r="CL142" s="81"/>
      <c r="CM142" s="81"/>
      <c r="CN142" s="81"/>
      <c r="CO142" s="81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</row>
    <row r="143" spans="1:121" s="1" customFormat="1" hidden="1">
      <c r="A143" s="47"/>
      <c r="B143" s="48"/>
      <c r="C143" s="47"/>
      <c r="D143" s="49"/>
      <c r="E143" s="50"/>
      <c r="F143" s="51"/>
      <c r="G143" s="52"/>
      <c r="H143" s="50"/>
      <c r="I143" s="50"/>
      <c r="J143" s="53"/>
      <c r="K143" s="53"/>
      <c r="L143" s="53"/>
      <c r="M143" s="53"/>
      <c r="N143" s="53"/>
      <c r="O143" s="53"/>
      <c r="P143" s="53"/>
      <c r="Q143" s="53"/>
      <c r="R143" s="58"/>
      <c r="S143" s="65"/>
      <c r="T143" s="66"/>
      <c r="U143" s="67"/>
      <c r="V143" s="67"/>
      <c r="W143" s="53"/>
      <c r="X143" s="56"/>
      <c r="Y143" s="56"/>
      <c r="Z143" s="57"/>
      <c r="AA143" s="57"/>
      <c r="AB143" s="57"/>
      <c r="AC143" s="56"/>
      <c r="AD143" s="58"/>
      <c r="AE143" s="57"/>
      <c r="AF143" s="65"/>
      <c r="AG143" s="57"/>
      <c r="AH143" s="57"/>
      <c r="AI143" s="68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36"/>
      <c r="BN143" s="36"/>
      <c r="BO143" s="36"/>
      <c r="BP143" s="36"/>
      <c r="BQ143" s="36"/>
      <c r="BR143" s="36"/>
      <c r="BS143" s="53"/>
      <c r="BT143" s="53"/>
      <c r="BU143" s="53"/>
      <c r="BV143" s="53"/>
      <c r="BW143" s="53"/>
      <c r="BX143" s="36"/>
      <c r="BY143" s="78"/>
      <c r="BZ143" s="78"/>
      <c r="CA143" s="60"/>
      <c r="CB143" s="60"/>
      <c r="CC143" s="61"/>
      <c r="CD143" s="62"/>
      <c r="CE143" s="61"/>
      <c r="CF143" s="62"/>
      <c r="CG143" s="62"/>
      <c r="CH143" s="62"/>
      <c r="CI143" s="79"/>
      <c r="CJ143" s="80"/>
      <c r="CK143" s="80"/>
      <c r="CL143" s="81"/>
      <c r="CM143" s="81"/>
      <c r="CN143" s="81"/>
      <c r="CO143" s="81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</row>
    <row r="144" spans="1:121" s="1" customFormat="1" hidden="1">
      <c r="A144" s="47"/>
      <c r="B144" s="48"/>
      <c r="C144" s="47"/>
      <c r="D144" s="49"/>
      <c r="E144" s="50"/>
      <c r="F144" s="51"/>
      <c r="G144" s="52"/>
      <c r="H144" s="50"/>
      <c r="I144" s="50"/>
      <c r="J144" s="53"/>
      <c r="K144" s="53"/>
      <c r="L144" s="53"/>
      <c r="M144" s="53"/>
      <c r="N144" s="53"/>
      <c r="O144" s="53"/>
      <c r="P144" s="53"/>
      <c r="Q144" s="53"/>
      <c r="R144" s="58"/>
      <c r="S144" s="65"/>
      <c r="T144" s="66"/>
      <c r="U144" s="67"/>
      <c r="V144" s="67"/>
      <c r="W144" s="53"/>
      <c r="X144" s="56"/>
      <c r="Y144" s="56"/>
      <c r="Z144" s="57"/>
      <c r="AA144" s="57"/>
      <c r="AB144" s="57"/>
      <c r="AC144" s="56"/>
      <c r="AD144" s="58"/>
      <c r="AE144" s="57"/>
      <c r="AF144" s="65"/>
      <c r="AG144" s="57"/>
      <c r="AH144" s="57"/>
      <c r="AI144" s="68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36"/>
      <c r="BN144" s="36"/>
      <c r="BO144" s="36"/>
      <c r="BP144" s="36"/>
      <c r="BQ144" s="36"/>
      <c r="BR144" s="36"/>
      <c r="BS144" s="53"/>
      <c r="BT144" s="53"/>
      <c r="BU144" s="53"/>
      <c r="BV144" s="53"/>
      <c r="BW144" s="53"/>
      <c r="BX144" s="36"/>
      <c r="BY144" s="78"/>
      <c r="BZ144" s="78"/>
      <c r="CA144" s="60"/>
      <c r="CB144" s="60"/>
      <c r="CC144" s="61"/>
      <c r="CD144" s="62"/>
      <c r="CE144" s="61"/>
      <c r="CF144" s="62"/>
      <c r="CG144" s="62"/>
      <c r="CH144" s="62"/>
      <c r="CI144" s="79"/>
      <c r="CJ144" s="80"/>
      <c r="CK144" s="80"/>
      <c r="CL144" s="81"/>
      <c r="CM144" s="81"/>
      <c r="CN144" s="81"/>
      <c r="CO144" s="81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</row>
    <row r="145" spans="1:121" s="1" customFormat="1" hidden="1">
      <c r="A145" s="47"/>
      <c r="B145" s="48"/>
      <c r="C145" s="47"/>
      <c r="D145" s="49"/>
      <c r="E145" s="50"/>
      <c r="F145" s="51"/>
      <c r="G145" s="52"/>
      <c r="H145" s="50"/>
      <c r="I145" s="50"/>
      <c r="J145" s="53"/>
      <c r="K145" s="53"/>
      <c r="L145" s="53"/>
      <c r="M145" s="53"/>
      <c r="N145" s="53"/>
      <c r="O145" s="53"/>
      <c r="P145" s="53"/>
      <c r="Q145" s="53"/>
      <c r="R145" s="58"/>
      <c r="S145" s="65"/>
      <c r="T145" s="66"/>
      <c r="U145" s="67"/>
      <c r="V145" s="67"/>
      <c r="W145" s="53"/>
      <c r="X145" s="56"/>
      <c r="Y145" s="56"/>
      <c r="Z145" s="57"/>
      <c r="AA145" s="57"/>
      <c r="AB145" s="57"/>
      <c r="AC145" s="56"/>
      <c r="AD145" s="58"/>
      <c r="AE145" s="57"/>
      <c r="AF145" s="65"/>
      <c r="AG145" s="57"/>
      <c r="AH145" s="57"/>
      <c r="AI145" s="68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36"/>
      <c r="BN145" s="36"/>
      <c r="BO145" s="36"/>
      <c r="BP145" s="36"/>
      <c r="BQ145" s="36"/>
      <c r="BR145" s="36"/>
      <c r="BS145" s="53"/>
      <c r="BT145" s="53"/>
      <c r="BU145" s="53"/>
      <c r="BV145" s="53"/>
      <c r="BW145" s="53"/>
      <c r="BX145" s="36"/>
      <c r="BY145" s="78"/>
      <c r="BZ145" s="78"/>
      <c r="CA145" s="60"/>
      <c r="CB145" s="60"/>
      <c r="CC145" s="61"/>
      <c r="CD145" s="62"/>
      <c r="CE145" s="61"/>
      <c r="CF145" s="62"/>
      <c r="CG145" s="62"/>
      <c r="CH145" s="62"/>
      <c r="CI145" s="79"/>
      <c r="CJ145" s="80"/>
      <c r="CK145" s="80"/>
      <c r="CL145" s="81"/>
      <c r="CM145" s="81"/>
      <c r="CN145" s="81"/>
      <c r="CO145" s="81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</row>
    <row r="146" spans="1:121" s="1" customFormat="1" hidden="1">
      <c r="A146" s="47"/>
      <c r="B146" s="48"/>
      <c r="C146" s="47"/>
      <c r="D146" s="49"/>
      <c r="E146" s="50"/>
      <c r="F146" s="51"/>
      <c r="G146" s="52"/>
      <c r="H146" s="50"/>
      <c r="I146" s="50"/>
      <c r="J146" s="53"/>
      <c r="K146" s="53"/>
      <c r="L146" s="53"/>
      <c r="M146" s="53"/>
      <c r="N146" s="53"/>
      <c r="O146" s="53"/>
      <c r="P146" s="53"/>
      <c r="Q146" s="53"/>
      <c r="R146" s="58"/>
      <c r="S146" s="65"/>
      <c r="T146" s="66"/>
      <c r="U146" s="67"/>
      <c r="V146" s="67"/>
      <c r="W146" s="53"/>
      <c r="X146" s="56"/>
      <c r="Y146" s="56"/>
      <c r="Z146" s="57"/>
      <c r="AA146" s="57"/>
      <c r="AB146" s="57"/>
      <c r="AC146" s="56"/>
      <c r="AD146" s="58"/>
      <c r="AE146" s="57"/>
      <c r="AF146" s="65"/>
      <c r="AG146" s="57"/>
      <c r="AH146" s="57"/>
      <c r="AI146" s="68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36"/>
      <c r="BN146" s="36"/>
      <c r="BO146" s="36"/>
      <c r="BP146" s="36"/>
      <c r="BQ146" s="36"/>
      <c r="BR146" s="36"/>
      <c r="BS146" s="53"/>
      <c r="BT146" s="53"/>
      <c r="BU146" s="53"/>
      <c r="BV146" s="53"/>
      <c r="BW146" s="53"/>
      <c r="BX146" s="36"/>
      <c r="BY146" s="78"/>
      <c r="BZ146" s="78"/>
      <c r="CA146" s="60"/>
      <c r="CB146" s="60"/>
      <c r="CC146" s="61"/>
      <c r="CD146" s="62"/>
      <c r="CE146" s="61"/>
      <c r="CF146" s="62"/>
      <c r="CG146" s="62"/>
      <c r="CH146" s="62"/>
      <c r="CI146" s="79"/>
      <c r="CJ146" s="80"/>
      <c r="CK146" s="80"/>
      <c r="CL146" s="81"/>
      <c r="CM146" s="81"/>
      <c r="CN146" s="81"/>
      <c r="CO146" s="81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2"/>
    </row>
    <row r="147" spans="1:121" s="1" customFormat="1" hidden="1">
      <c r="A147" s="47"/>
      <c r="B147" s="48"/>
      <c r="C147" s="47"/>
      <c r="D147" s="49"/>
      <c r="E147" s="50"/>
      <c r="F147" s="51"/>
      <c r="G147" s="52"/>
      <c r="H147" s="50"/>
      <c r="I147" s="50"/>
      <c r="J147" s="53"/>
      <c r="K147" s="53"/>
      <c r="L147" s="53"/>
      <c r="M147" s="53"/>
      <c r="N147" s="53"/>
      <c r="O147" s="53"/>
      <c r="P147" s="53"/>
      <c r="Q147" s="53"/>
      <c r="R147" s="58"/>
      <c r="S147" s="65"/>
      <c r="T147" s="66"/>
      <c r="U147" s="67"/>
      <c r="V147" s="67"/>
      <c r="W147" s="53"/>
      <c r="X147" s="56"/>
      <c r="Y147" s="56"/>
      <c r="Z147" s="57"/>
      <c r="AA147" s="57"/>
      <c r="AB147" s="57"/>
      <c r="AC147" s="56"/>
      <c r="AD147" s="58"/>
      <c r="AE147" s="57"/>
      <c r="AF147" s="65"/>
      <c r="AG147" s="57"/>
      <c r="AH147" s="57"/>
      <c r="AI147" s="68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36"/>
      <c r="BN147" s="36"/>
      <c r="BO147" s="36"/>
      <c r="BP147" s="36"/>
      <c r="BQ147" s="36"/>
      <c r="BR147" s="36"/>
      <c r="BS147" s="53"/>
      <c r="BT147" s="53"/>
      <c r="BU147" s="53"/>
      <c r="BV147" s="53"/>
      <c r="BW147" s="53"/>
      <c r="BX147" s="36"/>
      <c r="BY147" s="78"/>
      <c r="BZ147" s="78"/>
      <c r="CA147" s="60"/>
      <c r="CB147" s="60"/>
      <c r="CC147" s="61"/>
      <c r="CD147" s="62"/>
      <c r="CE147" s="61"/>
      <c r="CF147" s="62"/>
      <c r="CG147" s="62"/>
      <c r="CH147" s="62"/>
      <c r="CI147" s="79"/>
      <c r="CJ147" s="80"/>
      <c r="CK147" s="80"/>
      <c r="CL147" s="81"/>
      <c r="CM147" s="81"/>
      <c r="CN147" s="81"/>
      <c r="CO147" s="81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/>
      <c r="DI147" s="82"/>
      <c r="DJ147" s="82"/>
      <c r="DK147" s="82"/>
      <c r="DL147" s="82"/>
      <c r="DM147" s="82"/>
      <c r="DN147" s="82"/>
      <c r="DO147" s="82"/>
      <c r="DP147" s="82"/>
      <c r="DQ147" s="82"/>
    </row>
    <row r="148" spans="1:121" s="1" customFormat="1" hidden="1">
      <c r="A148" s="47"/>
      <c r="B148" s="48"/>
      <c r="C148" s="47"/>
      <c r="D148" s="49"/>
      <c r="E148" s="50"/>
      <c r="F148" s="51"/>
      <c r="G148" s="52"/>
      <c r="H148" s="50"/>
      <c r="I148" s="50"/>
      <c r="J148" s="53"/>
      <c r="K148" s="53"/>
      <c r="L148" s="53"/>
      <c r="M148" s="53"/>
      <c r="N148" s="53"/>
      <c r="O148" s="53"/>
      <c r="P148" s="53"/>
      <c r="Q148" s="53"/>
      <c r="R148" s="58"/>
      <c r="S148" s="65"/>
      <c r="T148" s="66"/>
      <c r="U148" s="67"/>
      <c r="V148" s="67"/>
      <c r="W148" s="53"/>
      <c r="X148" s="56"/>
      <c r="Y148" s="56"/>
      <c r="Z148" s="57"/>
      <c r="AA148" s="57"/>
      <c r="AB148" s="57"/>
      <c r="AC148" s="56"/>
      <c r="AD148" s="58"/>
      <c r="AE148" s="57"/>
      <c r="AF148" s="65"/>
      <c r="AG148" s="57"/>
      <c r="AH148" s="57"/>
      <c r="AI148" s="68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36"/>
      <c r="BN148" s="36"/>
      <c r="BO148" s="36"/>
      <c r="BP148" s="36"/>
      <c r="BQ148" s="36"/>
      <c r="BR148" s="36"/>
      <c r="BS148" s="53"/>
      <c r="BT148" s="53"/>
      <c r="BU148" s="53"/>
      <c r="BV148" s="53"/>
      <c r="BW148" s="53"/>
      <c r="BX148" s="36"/>
      <c r="BY148" s="78"/>
      <c r="BZ148" s="78"/>
      <c r="CA148" s="60"/>
      <c r="CB148" s="60"/>
      <c r="CC148" s="61"/>
      <c r="CD148" s="62"/>
      <c r="CE148" s="61"/>
      <c r="CF148" s="62"/>
      <c r="CG148" s="62"/>
      <c r="CH148" s="62"/>
      <c r="CI148" s="79"/>
      <c r="CJ148" s="80"/>
      <c r="CK148" s="80"/>
      <c r="CL148" s="81"/>
      <c r="CM148" s="81"/>
      <c r="CN148" s="81"/>
      <c r="CO148" s="81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</row>
    <row r="149" spans="1:121" s="1" customFormat="1" hidden="1">
      <c r="A149" s="47"/>
      <c r="B149" s="48"/>
      <c r="C149" s="47"/>
      <c r="D149" s="49"/>
      <c r="E149" s="50"/>
      <c r="F149" s="51"/>
      <c r="G149" s="52"/>
      <c r="H149" s="50"/>
      <c r="I149" s="50"/>
      <c r="J149" s="53"/>
      <c r="K149" s="53"/>
      <c r="L149" s="53"/>
      <c r="M149" s="53"/>
      <c r="N149" s="53"/>
      <c r="O149" s="53"/>
      <c r="P149" s="53"/>
      <c r="Q149" s="53"/>
      <c r="R149" s="58"/>
      <c r="S149" s="65"/>
      <c r="T149" s="66"/>
      <c r="U149" s="67"/>
      <c r="V149" s="67"/>
      <c r="W149" s="53"/>
      <c r="X149" s="56"/>
      <c r="Y149" s="56"/>
      <c r="Z149" s="57"/>
      <c r="AA149" s="57"/>
      <c r="AB149" s="57"/>
      <c r="AC149" s="56"/>
      <c r="AD149" s="58"/>
      <c r="AE149" s="57"/>
      <c r="AF149" s="65"/>
      <c r="AG149" s="57"/>
      <c r="AH149" s="57"/>
      <c r="AI149" s="68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36"/>
      <c r="BN149" s="36"/>
      <c r="BO149" s="36"/>
      <c r="BP149" s="36"/>
      <c r="BQ149" s="36"/>
      <c r="BR149" s="36"/>
      <c r="BS149" s="53"/>
      <c r="BT149" s="53"/>
      <c r="BU149" s="53"/>
      <c r="BV149" s="53"/>
      <c r="BW149" s="53"/>
      <c r="BX149" s="36"/>
      <c r="BY149" s="78"/>
      <c r="BZ149" s="78"/>
      <c r="CA149" s="60"/>
      <c r="CB149" s="60"/>
      <c r="CC149" s="61"/>
      <c r="CD149" s="62"/>
      <c r="CE149" s="61"/>
      <c r="CF149" s="62"/>
      <c r="CG149" s="62"/>
      <c r="CH149" s="62"/>
      <c r="CI149" s="79"/>
      <c r="CJ149" s="80"/>
      <c r="CK149" s="80"/>
      <c r="CL149" s="81"/>
      <c r="CM149" s="81"/>
      <c r="CN149" s="81"/>
      <c r="CO149" s="81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</row>
    <row r="150" spans="1:121" s="1" customFormat="1" hidden="1">
      <c r="A150" s="47"/>
      <c r="B150" s="48"/>
      <c r="C150" s="47"/>
      <c r="D150" s="49"/>
      <c r="E150" s="50"/>
      <c r="F150" s="51"/>
      <c r="G150" s="52"/>
      <c r="H150" s="50"/>
      <c r="I150" s="50"/>
      <c r="J150" s="53"/>
      <c r="K150" s="53"/>
      <c r="L150" s="53"/>
      <c r="M150" s="53"/>
      <c r="N150" s="53"/>
      <c r="O150" s="53"/>
      <c r="P150" s="53"/>
      <c r="Q150" s="53"/>
      <c r="R150" s="58"/>
      <c r="S150" s="65"/>
      <c r="T150" s="66"/>
      <c r="U150" s="67"/>
      <c r="V150" s="67"/>
      <c r="W150" s="53"/>
      <c r="X150" s="56"/>
      <c r="Y150" s="56"/>
      <c r="Z150" s="57"/>
      <c r="AA150" s="57"/>
      <c r="AB150" s="57"/>
      <c r="AC150" s="56"/>
      <c r="AD150" s="58"/>
      <c r="AE150" s="57"/>
      <c r="AF150" s="65"/>
      <c r="AG150" s="57"/>
      <c r="AH150" s="57"/>
      <c r="AI150" s="68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36"/>
      <c r="BN150" s="36"/>
      <c r="BO150" s="36"/>
      <c r="BP150" s="36"/>
      <c r="BQ150" s="36"/>
      <c r="BR150" s="36"/>
      <c r="BS150" s="53"/>
      <c r="BT150" s="53"/>
      <c r="BU150" s="53"/>
      <c r="BV150" s="53"/>
      <c r="BW150" s="53"/>
      <c r="BX150" s="36"/>
      <c r="BY150" s="78"/>
      <c r="BZ150" s="78"/>
      <c r="CA150" s="60"/>
      <c r="CB150" s="60"/>
      <c r="CC150" s="61"/>
      <c r="CD150" s="62"/>
      <c r="CE150" s="61"/>
      <c r="CF150" s="62"/>
      <c r="CG150" s="62"/>
      <c r="CH150" s="62"/>
      <c r="CI150" s="79"/>
      <c r="CJ150" s="80"/>
      <c r="CK150" s="80"/>
      <c r="CL150" s="81"/>
      <c r="CM150" s="81"/>
      <c r="CN150" s="81"/>
      <c r="CO150" s="81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</row>
    <row r="151" spans="1:121" s="1" customFormat="1" hidden="1">
      <c r="A151" s="47"/>
      <c r="B151" s="48"/>
      <c r="C151" s="47"/>
      <c r="D151" s="49"/>
      <c r="E151" s="50"/>
      <c r="F151" s="51"/>
      <c r="G151" s="52"/>
      <c r="H151" s="50"/>
      <c r="I151" s="50"/>
      <c r="J151" s="53"/>
      <c r="K151" s="53"/>
      <c r="L151" s="53"/>
      <c r="M151" s="53"/>
      <c r="N151" s="53"/>
      <c r="O151" s="53"/>
      <c r="P151" s="53"/>
      <c r="Q151" s="53"/>
      <c r="R151" s="58"/>
      <c r="S151" s="65"/>
      <c r="T151" s="66"/>
      <c r="U151" s="67"/>
      <c r="V151" s="67"/>
      <c r="W151" s="53"/>
      <c r="X151" s="56"/>
      <c r="Y151" s="56"/>
      <c r="Z151" s="57"/>
      <c r="AA151" s="57"/>
      <c r="AB151" s="57"/>
      <c r="AC151" s="56"/>
      <c r="AD151" s="58"/>
      <c r="AE151" s="57"/>
      <c r="AF151" s="65"/>
      <c r="AG151" s="57"/>
      <c r="AH151" s="57"/>
      <c r="AI151" s="68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36"/>
      <c r="BN151" s="36"/>
      <c r="BO151" s="36"/>
      <c r="BP151" s="36"/>
      <c r="BQ151" s="36"/>
      <c r="BR151" s="36"/>
      <c r="BS151" s="53"/>
      <c r="BT151" s="53"/>
      <c r="BU151" s="53"/>
      <c r="BV151" s="53"/>
      <c r="BW151" s="53"/>
      <c r="BX151" s="36"/>
      <c r="BY151" s="78"/>
      <c r="BZ151" s="78"/>
      <c r="CA151" s="60"/>
      <c r="CB151" s="60"/>
      <c r="CC151" s="61"/>
      <c r="CD151" s="62"/>
      <c r="CE151" s="61"/>
      <c r="CF151" s="62"/>
      <c r="CG151" s="62"/>
      <c r="CH151" s="62"/>
      <c r="CI151" s="79"/>
      <c r="CJ151" s="80"/>
      <c r="CK151" s="80"/>
      <c r="CL151" s="81"/>
      <c r="CM151" s="81"/>
      <c r="CN151" s="81"/>
      <c r="CO151" s="81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/>
      <c r="DI151" s="82"/>
      <c r="DJ151" s="82"/>
      <c r="DK151" s="82"/>
      <c r="DL151" s="82"/>
      <c r="DM151" s="82"/>
      <c r="DN151" s="82"/>
      <c r="DO151" s="82"/>
      <c r="DP151" s="82"/>
      <c r="DQ151" s="82"/>
    </row>
    <row r="152" spans="1:121" s="1" customFormat="1" hidden="1">
      <c r="A152" s="47"/>
      <c r="B152" s="48"/>
      <c r="C152" s="47"/>
      <c r="D152" s="49"/>
      <c r="E152" s="50"/>
      <c r="F152" s="51"/>
      <c r="G152" s="52"/>
      <c r="H152" s="50"/>
      <c r="I152" s="50"/>
      <c r="J152" s="53"/>
      <c r="K152" s="53"/>
      <c r="L152" s="53"/>
      <c r="M152" s="53"/>
      <c r="N152" s="53"/>
      <c r="O152" s="53"/>
      <c r="P152" s="53"/>
      <c r="Q152" s="53"/>
      <c r="R152" s="58"/>
      <c r="S152" s="65"/>
      <c r="T152" s="66"/>
      <c r="U152" s="67"/>
      <c r="V152" s="67"/>
      <c r="W152" s="53"/>
      <c r="X152" s="56"/>
      <c r="Y152" s="56"/>
      <c r="Z152" s="57"/>
      <c r="AA152" s="57"/>
      <c r="AB152" s="57"/>
      <c r="AC152" s="56"/>
      <c r="AD152" s="58"/>
      <c r="AE152" s="57"/>
      <c r="AF152" s="65"/>
      <c r="AG152" s="57"/>
      <c r="AH152" s="57"/>
      <c r="AI152" s="68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36"/>
      <c r="BN152" s="36"/>
      <c r="BO152" s="36"/>
      <c r="BP152" s="36"/>
      <c r="BQ152" s="36"/>
      <c r="BR152" s="36"/>
      <c r="BS152" s="53"/>
      <c r="BT152" s="53"/>
      <c r="BU152" s="53"/>
      <c r="BV152" s="53"/>
      <c r="BW152" s="53"/>
      <c r="BX152" s="36"/>
      <c r="BY152" s="78"/>
      <c r="BZ152" s="78"/>
      <c r="CA152" s="60"/>
      <c r="CB152" s="60"/>
      <c r="CC152" s="61"/>
      <c r="CD152" s="62"/>
      <c r="CE152" s="61"/>
      <c r="CF152" s="62"/>
      <c r="CG152" s="62"/>
      <c r="CH152" s="62"/>
      <c r="CI152" s="79"/>
      <c r="CJ152" s="80"/>
      <c r="CK152" s="80"/>
      <c r="CL152" s="81"/>
      <c r="CM152" s="81"/>
      <c r="CN152" s="81"/>
      <c r="CO152" s="81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82"/>
      <c r="DH152" s="82"/>
      <c r="DI152" s="82"/>
      <c r="DJ152" s="82"/>
      <c r="DK152" s="82"/>
      <c r="DL152" s="82"/>
      <c r="DM152" s="82"/>
      <c r="DN152" s="82"/>
      <c r="DO152" s="82"/>
      <c r="DP152" s="82"/>
      <c r="DQ152" s="82"/>
    </row>
    <row r="153" spans="1:121" s="1" customFormat="1" hidden="1">
      <c r="A153" s="47"/>
      <c r="B153" s="48"/>
      <c r="C153" s="47"/>
      <c r="D153" s="49"/>
      <c r="E153" s="50"/>
      <c r="F153" s="51"/>
      <c r="G153" s="52"/>
      <c r="H153" s="50"/>
      <c r="I153" s="50"/>
      <c r="J153" s="53"/>
      <c r="K153" s="53"/>
      <c r="L153" s="53"/>
      <c r="M153" s="53"/>
      <c r="N153" s="53"/>
      <c r="O153" s="53"/>
      <c r="P153" s="53"/>
      <c r="Q153" s="53"/>
      <c r="R153" s="58"/>
      <c r="S153" s="65"/>
      <c r="T153" s="66"/>
      <c r="U153" s="67"/>
      <c r="V153" s="67"/>
      <c r="W153" s="53"/>
      <c r="X153" s="56"/>
      <c r="Y153" s="56"/>
      <c r="Z153" s="57"/>
      <c r="AA153" s="57"/>
      <c r="AB153" s="57"/>
      <c r="AC153" s="56"/>
      <c r="AD153" s="58"/>
      <c r="AE153" s="57"/>
      <c r="AF153" s="65"/>
      <c r="AG153" s="57"/>
      <c r="AH153" s="57"/>
      <c r="AI153" s="68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36"/>
      <c r="BN153" s="36"/>
      <c r="BO153" s="36"/>
      <c r="BP153" s="36"/>
      <c r="BQ153" s="36"/>
      <c r="BR153" s="36"/>
      <c r="BS153" s="53"/>
      <c r="BT153" s="53"/>
      <c r="BU153" s="53"/>
      <c r="BV153" s="53"/>
      <c r="BW153" s="53"/>
      <c r="BX153" s="36"/>
      <c r="BY153" s="78"/>
      <c r="BZ153" s="78"/>
      <c r="CA153" s="60"/>
      <c r="CB153" s="60"/>
      <c r="CC153" s="61"/>
      <c r="CD153" s="62"/>
      <c r="CE153" s="61"/>
      <c r="CF153" s="62"/>
      <c r="CG153" s="62"/>
      <c r="CH153" s="62"/>
      <c r="CI153" s="79"/>
      <c r="CJ153" s="80"/>
      <c r="CK153" s="80"/>
      <c r="CL153" s="81"/>
      <c r="CM153" s="81"/>
      <c r="CN153" s="81"/>
      <c r="CO153" s="81"/>
      <c r="CP153" s="8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82"/>
      <c r="DH153" s="82"/>
      <c r="DI153" s="82"/>
      <c r="DJ153" s="82"/>
      <c r="DK153" s="82"/>
      <c r="DL153" s="82"/>
      <c r="DM153" s="82"/>
      <c r="DN153" s="82"/>
      <c r="DO153" s="82"/>
      <c r="DP153" s="82"/>
      <c r="DQ153" s="82"/>
    </row>
    <row r="154" spans="1:121" s="1" customFormat="1" hidden="1">
      <c r="A154" s="47"/>
      <c r="B154" s="48"/>
      <c r="C154" s="47"/>
      <c r="D154" s="49"/>
      <c r="E154" s="50"/>
      <c r="F154" s="51"/>
      <c r="G154" s="52"/>
      <c r="H154" s="50"/>
      <c r="I154" s="50"/>
      <c r="J154" s="53"/>
      <c r="K154" s="53"/>
      <c r="L154" s="53"/>
      <c r="M154" s="53"/>
      <c r="N154" s="53"/>
      <c r="O154" s="53"/>
      <c r="P154" s="53"/>
      <c r="Q154" s="53"/>
      <c r="R154" s="58"/>
      <c r="S154" s="65"/>
      <c r="T154" s="66"/>
      <c r="U154" s="67"/>
      <c r="V154" s="67"/>
      <c r="W154" s="53"/>
      <c r="X154" s="56"/>
      <c r="Y154" s="56"/>
      <c r="Z154" s="57"/>
      <c r="AA154" s="57"/>
      <c r="AB154" s="57"/>
      <c r="AC154" s="56"/>
      <c r="AD154" s="58"/>
      <c r="AE154" s="57"/>
      <c r="AF154" s="65"/>
      <c r="AG154" s="57"/>
      <c r="AH154" s="57"/>
      <c r="AI154" s="68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36"/>
      <c r="BN154" s="36"/>
      <c r="BO154" s="36"/>
      <c r="BP154" s="36"/>
      <c r="BQ154" s="36"/>
      <c r="BR154" s="36"/>
      <c r="BS154" s="53"/>
      <c r="BT154" s="53"/>
      <c r="BU154" s="53"/>
      <c r="BV154" s="53"/>
      <c r="BW154" s="53"/>
      <c r="BX154" s="36"/>
      <c r="BY154" s="78"/>
      <c r="BZ154" s="78"/>
      <c r="CA154" s="60"/>
      <c r="CB154" s="60"/>
      <c r="CC154" s="61"/>
      <c r="CD154" s="62"/>
      <c r="CE154" s="61"/>
      <c r="CF154" s="62"/>
      <c r="CG154" s="62"/>
      <c r="CH154" s="62"/>
      <c r="CI154" s="79"/>
      <c r="CJ154" s="80"/>
      <c r="CK154" s="80"/>
      <c r="CL154" s="81"/>
      <c r="CM154" s="81"/>
      <c r="CN154" s="81"/>
      <c r="CO154" s="81"/>
      <c r="CP154" s="8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82"/>
      <c r="DH154" s="82"/>
      <c r="DI154" s="82"/>
      <c r="DJ154" s="82"/>
      <c r="DK154" s="82"/>
      <c r="DL154" s="82"/>
      <c r="DM154" s="82"/>
      <c r="DN154" s="82"/>
      <c r="DO154" s="82"/>
      <c r="DP154" s="82"/>
      <c r="DQ154" s="82"/>
    </row>
    <row r="155" spans="1:121" s="1" customFormat="1" hidden="1">
      <c r="A155" s="47"/>
      <c r="B155" s="48"/>
      <c r="C155" s="47"/>
      <c r="D155" s="49"/>
      <c r="E155" s="50"/>
      <c r="F155" s="51"/>
      <c r="G155" s="52"/>
      <c r="H155" s="50"/>
      <c r="I155" s="50"/>
      <c r="J155" s="53"/>
      <c r="K155" s="53"/>
      <c r="L155" s="53"/>
      <c r="M155" s="53"/>
      <c r="N155" s="53"/>
      <c r="O155" s="53"/>
      <c r="P155" s="53"/>
      <c r="Q155" s="53"/>
      <c r="R155" s="58"/>
      <c r="S155" s="65"/>
      <c r="T155" s="66"/>
      <c r="U155" s="67"/>
      <c r="V155" s="67"/>
      <c r="W155" s="53"/>
      <c r="X155" s="56"/>
      <c r="Y155" s="56"/>
      <c r="Z155" s="57"/>
      <c r="AA155" s="57"/>
      <c r="AB155" s="57"/>
      <c r="AC155" s="56"/>
      <c r="AD155" s="58"/>
      <c r="AE155" s="57"/>
      <c r="AF155" s="65"/>
      <c r="AG155" s="57"/>
      <c r="AH155" s="57"/>
      <c r="AI155" s="68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36"/>
      <c r="BN155" s="36"/>
      <c r="BO155" s="36"/>
      <c r="BP155" s="36"/>
      <c r="BQ155" s="36"/>
      <c r="BR155" s="36"/>
      <c r="BS155" s="53"/>
      <c r="BT155" s="53"/>
      <c r="BU155" s="53"/>
      <c r="BV155" s="53"/>
      <c r="BW155" s="53"/>
      <c r="BX155" s="36"/>
      <c r="BY155" s="78"/>
      <c r="BZ155" s="78"/>
      <c r="CA155" s="60"/>
      <c r="CB155" s="60"/>
      <c r="CC155" s="61"/>
      <c r="CD155" s="62"/>
      <c r="CE155" s="61"/>
      <c r="CF155" s="62"/>
      <c r="CG155" s="62"/>
      <c r="CH155" s="62"/>
      <c r="CI155" s="79"/>
      <c r="CJ155" s="80"/>
      <c r="CK155" s="80"/>
      <c r="CL155" s="81"/>
      <c r="CM155" s="81"/>
      <c r="CN155" s="81"/>
      <c r="CO155" s="81"/>
      <c r="CP155" s="8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82"/>
      <c r="DH155" s="82"/>
      <c r="DI155" s="82"/>
      <c r="DJ155" s="82"/>
      <c r="DK155" s="82"/>
      <c r="DL155" s="82"/>
      <c r="DM155" s="82"/>
      <c r="DN155" s="82"/>
      <c r="DO155" s="82"/>
      <c r="DP155" s="82"/>
      <c r="DQ155" s="82"/>
    </row>
    <row r="156" spans="1:121" s="1" customFormat="1" hidden="1">
      <c r="A156" s="47"/>
      <c r="B156" s="48"/>
      <c r="C156" s="47"/>
      <c r="D156" s="49"/>
      <c r="E156" s="50"/>
      <c r="F156" s="51"/>
      <c r="G156" s="52"/>
      <c r="H156" s="50"/>
      <c r="I156" s="50"/>
      <c r="J156" s="53"/>
      <c r="K156" s="53"/>
      <c r="L156" s="53"/>
      <c r="M156" s="53"/>
      <c r="N156" s="53"/>
      <c r="O156" s="53"/>
      <c r="P156" s="53"/>
      <c r="Q156" s="53"/>
      <c r="R156" s="58"/>
      <c r="S156" s="65"/>
      <c r="T156" s="66"/>
      <c r="U156" s="67"/>
      <c r="V156" s="67"/>
      <c r="W156" s="53"/>
      <c r="X156" s="56"/>
      <c r="Y156" s="56"/>
      <c r="Z156" s="57"/>
      <c r="AA156" s="57"/>
      <c r="AB156" s="57"/>
      <c r="AC156" s="56"/>
      <c r="AD156" s="58"/>
      <c r="AE156" s="57"/>
      <c r="AF156" s="65"/>
      <c r="AG156" s="57"/>
      <c r="AH156" s="57"/>
      <c r="AI156" s="68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36"/>
      <c r="BN156" s="36"/>
      <c r="BO156" s="36"/>
      <c r="BP156" s="36"/>
      <c r="BQ156" s="36"/>
      <c r="BR156" s="36"/>
      <c r="BS156" s="53"/>
      <c r="BT156" s="53"/>
      <c r="BU156" s="53"/>
      <c r="BV156" s="53"/>
      <c r="BW156" s="53"/>
      <c r="BX156" s="36"/>
      <c r="BY156" s="78"/>
      <c r="BZ156" s="78"/>
      <c r="CA156" s="60"/>
      <c r="CB156" s="60"/>
      <c r="CC156" s="61"/>
      <c r="CD156" s="62"/>
      <c r="CE156" s="61"/>
      <c r="CF156" s="62"/>
      <c r="CG156" s="62"/>
      <c r="CH156" s="62"/>
      <c r="CI156" s="79"/>
      <c r="CJ156" s="80"/>
      <c r="CK156" s="80"/>
      <c r="CL156" s="81"/>
      <c r="CM156" s="81"/>
      <c r="CN156" s="81"/>
      <c r="CO156" s="81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82"/>
      <c r="DH156" s="82"/>
      <c r="DI156" s="82"/>
      <c r="DJ156" s="82"/>
      <c r="DK156" s="82"/>
      <c r="DL156" s="82"/>
      <c r="DM156" s="82"/>
      <c r="DN156" s="82"/>
      <c r="DO156" s="82"/>
      <c r="DP156" s="82"/>
      <c r="DQ156" s="82"/>
    </row>
    <row r="157" spans="1:121" s="1" customFormat="1" hidden="1">
      <c r="A157" s="47"/>
      <c r="B157" s="48"/>
      <c r="C157" s="47"/>
      <c r="D157" s="49"/>
      <c r="E157" s="50"/>
      <c r="F157" s="51"/>
      <c r="G157" s="52"/>
      <c r="H157" s="50"/>
      <c r="I157" s="50"/>
      <c r="J157" s="53"/>
      <c r="K157" s="53"/>
      <c r="L157" s="53"/>
      <c r="M157" s="53"/>
      <c r="N157" s="53"/>
      <c r="O157" s="53"/>
      <c r="P157" s="53"/>
      <c r="Q157" s="53"/>
      <c r="R157" s="58"/>
      <c r="S157" s="65"/>
      <c r="T157" s="66"/>
      <c r="U157" s="67"/>
      <c r="V157" s="67"/>
      <c r="W157" s="53"/>
      <c r="X157" s="56"/>
      <c r="Y157" s="56"/>
      <c r="Z157" s="57"/>
      <c r="AA157" s="57"/>
      <c r="AB157" s="57"/>
      <c r="AC157" s="56"/>
      <c r="AD157" s="58"/>
      <c r="AE157" s="57"/>
      <c r="AF157" s="65"/>
      <c r="AG157" s="57"/>
      <c r="AH157" s="57"/>
      <c r="AI157" s="68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36"/>
      <c r="BN157" s="36"/>
      <c r="BO157" s="36"/>
      <c r="BP157" s="36"/>
      <c r="BQ157" s="36"/>
      <c r="BR157" s="36"/>
      <c r="BS157" s="53"/>
      <c r="BT157" s="53"/>
      <c r="BU157" s="53"/>
      <c r="BV157" s="53"/>
      <c r="BW157" s="53"/>
      <c r="BX157" s="36"/>
      <c r="BY157" s="78"/>
      <c r="BZ157" s="78"/>
      <c r="CA157" s="60"/>
      <c r="CB157" s="60"/>
      <c r="CC157" s="61"/>
      <c r="CD157" s="62"/>
      <c r="CE157" s="61"/>
      <c r="CF157" s="62"/>
      <c r="CG157" s="62"/>
      <c r="CH157" s="62"/>
      <c r="CI157" s="79"/>
      <c r="CJ157" s="80"/>
      <c r="CK157" s="80"/>
      <c r="CL157" s="81"/>
      <c r="CM157" s="81"/>
      <c r="CN157" s="81"/>
      <c r="CO157" s="81"/>
      <c r="CP157" s="8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82"/>
      <c r="DH157" s="82"/>
      <c r="DI157" s="82"/>
      <c r="DJ157" s="82"/>
      <c r="DK157" s="82"/>
      <c r="DL157" s="82"/>
      <c r="DM157" s="82"/>
      <c r="DN157" s="82"/>
      <c r="DO157" s="82"/>
      <c r="DP157" s="82"/>
      <c r="DQ157" s="82"/>
    </row>
    <row r="158" spans="1:121" s="1" customFormat="1" hidden="1">
      <c r="A158" s="47"/>
      <c r="B158" s="48"/>
      <c r="C158" s="47"/>
      <c r="D158" s="49"/>
      <c r="E158" s="50"/>
      <c r="F158" s="51"/>
      <c r="G158" s="52"/>
      <c r="H158" s="50"/>
      <c r="I158" s="50"/>
      <c r="J158" s="53"/>
      <c r="K158" s="53"/>
      <c r="L158" s="53"/>
      <c r="M158" s="53"/>
      <c r="N158" s="53"/>
      <c r="O158" s="53"/>
      <c r="P158" s="53"/>
      <c r="Q158" s="53"/>
      <c r="R158" s="58"/>
      <c r="S158" s="65"/>
      <c r="T158" s="66"/>
      <c r="U158" s="67"/>
      <c r="V158" s="67"/>
      <c r="W158" s="53"/>
      <c r="X158" s="56"/>
      <c r="Y158" s="56"/>
      <c r="Z158" s="57"/>
      <c r="AA158" s="57"/>
      <c r="AB158" s="57"/>
      <c r="AC158" s="56"/>
      <c r="AD158" s="58"/>
      <c r="AE158" s="57"/>
      <c r="AF158" s="65"/>
      <c r="AG158" s="57"/>
      <c r="AH158" s="57"/>
      <c r="AI158" s="68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36"/>
      <c r="BN158" s="36"/>
      <c r="BO158" s="36"/>
      <c r="BP158" s="36"/>
      <c r="BQ158" s="36"/>
      <c r="BR158" s="36"/>
      <c r="BS158" s="53"/>
      <c r="BT158" s="53"/>
      <c r="BU158" s="53"/>
      <c r="BV158" s="53"/>
      <c r="BW158" s="53"/>
      <c r="BX158" s="36"/>
      <c r="BY158" s="78"/>
      <c r="BZ158" s="78"/>
      <c r="CA158" s="60"/>
      <c r="CB158" s="60"/>
      <c r="CC158" s="61"/>
      <c r="CD158" s="62"/>
      <c r="CE158" s="61"/>
      <c r="CF158" s="62"/>
      <c r="CG158" s="62"/>
      <c r="CH158" s="62"/>
      <c r="CI158" s="79"/>
      <c r="CJ158" s="80"/>
      <c r="CK158" s="80"/>
      <c r="CL158" s="81"/>
      <c r="CM158" s="81"/>
      <c r="CN158" s="81"/>
      <c r="CO158" s="81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82"/>
      <c r="DH158" s="82"/>
      <c r="DI158" s="82"/>
      <c r="DJ158" s="82"/>
      <c r="DK158" s="82"/>
      <c r="DL158" s="82"/>
      <c r="DM158" s="82"/>
      <c r="DN158" s="82"/>
      <c r="DO158" s="82"/>
      <c r="DP158" s="82"/>
      <c r="DQ158" s="82"/>
    </row>
    <row r="159" spans="1:121" s="1" customFormat="1" hidden="1">
      <c r="A159" s="47"/>
      <c r="B159" s="48"/>
      <c r="C159" s="47"/>
      <c r="D159" s="49"/>
      <c r="E159" s="50"/>
      <c r="F159" s="51"/>
      <c r="G159" s="52"/>
      <c r="H159" s="50"/>
      <c r="I159" s="50"/>
      <c r="J159" s="53"/>
      <c r="K159" s="53"/>
      <c r="L159" s="53"/>
      <c r="M159" s="53"/>
      <c r="N159" s="53"/>
      <c r="O159" s="53"/>
      <c r="P159" s="53"/>
      <c r="Q159" s="53"/>
      <c r="R159" s="58"/>
      <c r="S159" s="65"/>
      <c r="T159" s="66"/>
      <c r="U159" s="67"/>
      <c r="V159" s="67"/>
      <c r="W159" s="53"/>
      <c r="X159" s="56"/>
      <c r="Y159" s="56"/>
      <c r="Z159" s="57"/>
      <c r="AA159" s="57"/>
      <c r="AB159" s="57"/>
      <c r="AC159" s="56"/>
      <c r="AD159" s="58"/>
      <c r="AE159" s="57"/>
      <c r="AF159" s="65"/>
      <c r="AG159" s="57"/>
      <c r="AH159" s="57"/>
      <c r="AI159" s="68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36"/>
      <c r="BN159" s="36"/>
      <c r="BO159" s="36"/>
      <c r="BP159" s="36"/>
      <c r="BQ159" s="36"/>
      <c r="BR159" s="36"/>
      <c r="BS159" s="53"/>
      <c r="BT159" s="53"/>
      <c r="BU159" s="53"/>
      <c r="BV159" s="53"/>
      <c r="BW159" s="53"/>
      <c r="BX159" s="36"/>
      <c r="BY159" s="78"/>
      <c r="BZ159" s="78"/>
      <c r="CA159" s="60"/>
      <c r="CB159" s="60"/>
      <c r="CC159" s="61"/>
      <c r="CD159" s="62"/>
      <c r="CE159" s="61"/>
      <c r="CF159" s="62"/>
      <c r="CG159" s="62"/>
      <c r="CH159" s="62"/>
      <c r="CI159" s="79"/>
      <c r="CJ159" s="80"/>
      <c r="CK159" s="80"/>
      <c r="CL159" s="81"/>
      <c r="CM159" s="81"/>
      <c r="CN159" s="81"/>
      <c r="CO159" s="81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/>
      <c r="DI159" s="82"/>
      <c r="DJ159" s="82"/>
      <c r="DK159" s="82"/>
      <c r="DL159" s="82"/>
      <c r="DM159" s="82"/>
      <c r="DN159" s="82"/>
      <c r="DO159" s="82"/>
      <c r="DP159" s="82"/>
      <c r="DQ159" s="82"/>
    </row>
    <row r="160" spans="1:121" s="1" customFormat="1" hidden="1">
      <c r="A160" s="47"/>
      <c r="B160" s="48"/>
      <c r="C160" s="47"/>
      <c r="D160" s="49"/>
      <c r="E160" s="50"/>
      <c r="F160" s="51"/>
      <c r="G160" s="52"/>
      <c r="H160" s="50"/>
      <c r="I160" s="50"/>
      <c r="J160" s="53"/>
      <c r="K160" s="53"/>
      <c r="L160" s="53"/>
      <c r="M160" s="53"/>
      <c r="N160" s="53"/>
      <c r="O160" s="53"/>
      <c r="P160" s="53"/>
      <c r="Q160" s="53"/>
      <c r="R160" s="58"/>
      <c r="S160" s="65"/>
      <c r="T160" s="66"/>
      <c r="U160" s="67"/>
      <c r="V160" s="67"/>
      <c r="W160" s="53"/>
      <c r="X160" s="56"/>
      <c r="Y160" s="56"/>
      <c r="Z160" s="57"/>
      <c r="AA160" s="57"/>
      <c r="AB160" s="57"/>
      <c r="AC160" s="56"/>
      <c r="AD160" s="58"/>
      <c r="AE160" s="57"/>
      <c r="AF160" s="65"/>
      <c r="AG160" s="57"/>
      <c r="AH160" s="57"/>
      <c r="AI160" s="68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36"/>
      <c r="BN160" s="36"/>
      <c r="BO160" s="36"/>
      <c r="BP160" s="36"/>
      <c r="BQ160" s="36"/>
      <c r="BR160" s="36"/>
      <c r="BS160" s="53"/>
      <c r="BT160" s="53"/>
      <c r="BU160" s="53"/>
      <c r="BV160" s="53"/>
      <c r="BW160" s="53"/>
      <c r="BX160" s="36"/>
      <c r="BY160" s="78"/>
      <c r="BZ160" s="78"/>
      <c r="CA160" s="60"/>
      <c r="CB160" s="60"/>
      <c r="CC160" s="61"/>
      <c r="CD160" s="62"/>
      <c r="CE160" s="61"/>
      <c r="CF160" s="62"/>
      <c r="CG160" s="62"/>
      <c r="CH160" s="62"/>
      <c r="CI160" s="79"/>
      <c r="CJ160" s="80"/>
      <c r="CK160" s="80"/>
      <c r="CL160" s="81"/>
      <c r="CM160" s="81"/>
      <c r="CN160" s="81"/>
      <c r="CO160" s="81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</row>
    <row r="161" spans="1:121" s="1" customFormat="1" hidden="1">
      <c r="A161" s="47"/>
      <c r="B161" s="48"/>
      <c r="C161" s="47"/>
      <c r="D161" s="49"/>
      <c r="E161" s="50"/>
      <c r="F161" s="51"/>
      <c r="G161" s="52"/>
      <c r="H161" s="50"/>
      <c r="I161" s="50"/>
      <c r="J161" s="53"/>
      <c r="K161" s="53"/>
      <c r="L161" s="53"/>
      <c r="M161" s="53"/>
      <c r="N161" s="53"/>
      <c r="O161" s="53"/>
      <c r="P161" s="53"/>
      <c r="Q161" s="53"/>
      <c r="R161" s="58"/>
      <c r="S161" s="65"/>
      <c r="T161" s="66"/>
      <c r="U161" s="67"/>
      <c r="V161" s="67"/>
      <c r="W161" s="53"/>
      <c r="X161" s="56"/>
      <c r="Y161" s="56"/>
      <c r="Z161" s="57"/>
      <c r="AA161" s="57"/>
      <c r="AB161" s="57"/>
      <c r="AC161" s="56"/>
      <c r="AD161" s="58"/>
      <c r="AE161" s="57"/>
      <c r="AF161" s="65"/>
      <c r="AG161" s="57"/>
      <c r="AH161" s="57"/>
      <c r="AI161" s="68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36"/>
      <c r="BN161" s="36"/>
      <c r="BO161" s="36"/>
      <c r="BP161" s="36"/>
      <c r="BQ161" s="36"/>
      <c r="BR161" s="36"/>
      <c r="BS161" s="53"/>
      <c r="BT161" s="53"/>
      <c r="BU161" s="53"/>
      <c r="BV161" s="53"/>
      <c r="BW161" s="53"/>
      <c r="BX161" s="36"/>
      <c r="BY161" s="78"/>
      <c r="BZ161" s="78"/>
      <c r="CA161" s="60"/>
      <c r="CB161" s="60"/>
      <c r="CC161" s="61"/>
      <c r="CD161" s="62"/>
      <c r="CE161" s="61"/>
      <c r="CF161" s="62"/>
      <c r="CG161" s="62"/>
      <c r="CH161" s="62"/>
      <c r="CI161" s="79"/>
      <c r="CJ161" s="80"/>
      <c r="CK161" s="80"/>
      <c r="CL161" s="81"/>
      <c r="CM161" s="81"/>
      <c r="CN161" s="81"/>
      <c r="CO161" s="81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2"/>
      <c r="DQ161" s="82"/>
    </row>
    <row r="162" spans="1:121" s="1" customFormat="1" hidden="1">
      <c r="A162" s="47"/>
      <c r="B162" s="48"/>
      <c r="C162" s="47"/>
      <c r="D162" s="49"/>
      <c r="E162" s="50"/>
      <c r="F162" s="51"/>
      <c r="G162" s="52"/>
      <c r="H162" s="50"/>
      <c r="I162" s="50"/>
      <c r="J162" s="53"/>
      <c r="K162" s="53"/>
      <c r="L162" s="53"/>
      <c r="M162" s="53"/>
      <c r="N162" s="53"/>
      <c r="O162" s="53"/>
      <c r="P162" s="53"/>
      <c r="Q162" s="53"/>
      <c r="R162" s="58"/>
      <c r="S162" s="65"/>
      <c r="T162" s="66"/>
      <c r="U162" s="67"/>
      <c r="V162" s="67"/>
      <c r="W162" s="53"/>
      <c r="X162" s="56"/>
      <c r="Y162" s="56"/>
      <c r="Z162" s="57"/>
      <c r="AA162" s="57"/>
      <c r="AB162" s="57"/>
      <c r="AC162" s="56"/>
      <c r="AD162" s="58"/>
      <c r="AE162" s="57"/>
      <c r="AF162" s="65"/>
      <c r="AG162" s="57"/>
      <c r="AH162" s="57"/>
      <c r="AI162" s="68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36"/>
      <c r="BN162" s="36"/>
      <c r="BO162" s="36"/>
      <c r="BP162" s="36"/>
      <c r="BQ162" s="36"/>
      <c r="BR162" s="36"/>
      <c r="BS162" s="53"/>
      <c r="BT162" s="53"/>
      <c r="BU162" s="53"/>
      <c r="BV162" s="53"/>
      <c r="BW162" s="53"/>
      <c r="BX162" s="36"/>
      <c r="BY162" s="78"/>
      <c r="BZ162" s="78"/>
      <c r="CA162" s="60"/>
      <c r="CB162" s="60"/>
      <c r="CC162" s="61"/>
      <c r="CD162" s="62"/>
      <c r="CE162" s="61"/>
      <c r="CF162" s="62"/>
      <c r="CG162" s="62"/>
      <c r="CH162" s="62"/>
      <c r="CI162" s="79"/>
      <c r="CJ162" s="80"/>
      <c r="CK162" s="80"/>
      <c r="CL162" s="81"/>
      <c r="CM162" s="81"/>
      <c r="CN162" s="81"/>
      <c r="CO162" s="81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2"/>
      <c r="DQ162" s="82"/>
    </row>
    <row r="163" spans="1:121" s="1" customFormat="1" hidden="1">
      <c r="A163" s="47"/>
      <c r="B163" s="48"/>
      <c r="C163" s="47"/>
      <c r="D163" s="49"/>
      <c r="E163" s="50"/>
      <c r="F163" s="51"/>
      <c r="G163" s="52"/>
      <c r="H163" s="50"/>
      <c r="I163" s="50"/>
      <c r="J163" s="53"/>
      <c r="K163" s="53"/>
      <c r="L163" s="53"/>
      <c r="M163" s="53"/>
      <c r="N163" s="53"/>
      <c r="O163" s="53"/>
      <c r="P163" s="53"/>
      <c r="Q163" s="53"/>
      <c r="R163" s="58"/>
      <c r="S163" s="65"/>
      <c r="T163" s="66"/>
      <c r="U163" s="67"/>
      <c r="V163" s="67"/>
      <c r="W163" s="53"/>
      <c r="X163" s="56"/>
      <c r="Y163" s="56"/>
      <c r="Z163" s="57"/>
      <c r="AA163" s="57"/>
      <c r="AB163" s="57"/>
      <c r="AC163" s="56"/>
      <c r="AD163" s="58"/>
      <c r="AE163" s="57"/>
      <c r="AF163" s="65"/>
      <c r="AG163" s="57"/>
      <c r="AH163" s="57"/>
      <c r="AI163" s="68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36"/>
      <c r="BN163" s="36"/>
      <c r="BO163" s="36"/>
      <c r="BP163" s="36"/>
      <c r="BQ163" s="36"/>
      <c r="BR163" s="36"/>
      <c r="BS163" s="53"/>
      <c r="BT163" s="53"/>
      <c r="BU163" s="53"/>
      <c r="BV163" s="53"/>
      <c r="BW163" s="53"/>
      <c r="BX163" s="36"/>
      <c r="BY163" s="78"/>
      <c r="BZ163" s="78"/>
      <c r="CA163" s="60"/>
      <c r="CB163" s="60"/>
      <c r="CC163" s="61"/>
      <c r="CD163" s="62"/>
      <c r="CE163" s="61"/>
      <c r="CF163" s="62"/>
      <c r="CG163" s="62"/>
      <c r="CH163" s="62"/>
      <c r="CI163" s="79"/>
      <c r="CJ163" s="80"/>
      <c r="CK163" s="80"/>
      <c r="CL163" s="81"/>
      <c r="CM163" s="81"/>
      <c r="CN163" s="81"/>
      <c r="CO163" s="81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82"/>
      <c r="DO163" s="82"/>
      <c r="DP163" s="82"/>
      <c r="DQ163" s="82"/>
    </row>
    <row r="164" spans="1:121" s="1" customFormat="1" hidden="1">
      <c r="A164" s="47"/>
      <c r="B164" s="48"/>
      <c r="C164" s="47"/>
      <c r="D164" s="49"/>
      <c r="E164" s="50"/>
      <c r="F164" s="51"/>
      <c r="G164" s="52"/>
      <c r="H164" s="50"/>
      <c r="I164" s="50"/>
      <c r="J164" s="53"/>
      <c r="K164" s="53"/>
      <c r="L164" s="53"/>
      <c r="M164" s="53"/>
      <c r="N164" s="53"/>
      <c r="O164" s="53"/>
      <c r="P164" s="53"/>
      <c r="Q164" s="53"/>
      <c r="R164" s="58"/>
      <c r="S164" s="65"/>
      <c r="T164" s="66"/>
      <c r="U164" s="67"/>
      <c r="V164" s="67"/>
      <c r="W164" s="53"/>
      <c r="X164" s="56"/>
      <c r="Y164" s="56"/>
      <c r="Z164" s="57"/>
      <c r="AA164" s="57"/>
      <c r="AB164" s="57"/>
      <c r="AC164" s="56"/>
      <c r="AD164" s="58"/>
      <c r="AE164" s="57"/>
      <c r="AF164" s="65"/>
      <c r="AG164" s="57"/>
      <c r="AH164" s="57"/>
      <c r="AI164" s="68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36"/>
      <c r="BN164" s="36"/>
      <c r="BO164" s="36"/>
      <c r="BP164" s="36"/>
      <c r="BQ164" s="36"/>
      <c r="BR164" s="36"/>
      <c r="BS164" s="53"/>
      <c r="BT164" s="53"/>
      <c r="BU164" s="53"/>
      <c r="BV164" s="53"/>
      <c r="BW164" s="53"/>
      <c r="BX164" s="36"/>
      <c r="BY164" s="78"/>
      <c r="BZ164" s="78"/>
      <c r="CA164" s="60"/>
      <c r="CB164" s="60"/>
      <c r="CC164" s="61"/>
      <c r="CD164" s="62"/>
      <c r="CE164" s="61"/>
      <c r="CF164" s="62"/>
      <c r="CG164" s="62"/>
      <c r="CH164" s="62"/>
      <c r="CI164" s="79"/>
      <c r="CJ164" s="80"/>
      <c r="CK164" s="80"/>
      <c r="CL164" s="81"/>
      <c r="CM164" s="81"/>
      <c r="CN164" s="81"/>
      <c r="CO164" s="81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82"/>
      <c r="DH164" s="82"/>
      <c r="DI164" s="82"/>
      <c r="DJ164" s="82"/>
      <c r="DK164" s="82"/>
      <c r="DL164" s="82"/>
      <c r="DM164" s="82"/>
      <c r="DN164" s="82"/>
      <c r="DO164" s="82"/>
      <c r="DP164" s="82"/>
      <c r="DQ164" s="82"/>
    </row>
    <row r="165" spans="1:121" s="1" customFormat="1" hidden="1">
      <c r="A165" s="47"/>
      <c r="B165" s="48"/>
      <c r="C165" s="47"/>
      <c r="D165" s="49"/>
      <c r="E165" s="50"/>
      <c r="F165" s="51"/>
      <c r="G165" s="52"/>
      <c r="H165" s="50"/>
      <c r="I165" s="50"/>
      <c r="J165" s="53"/>
      <c r="K165" s="53"/>
      <c r="L165" s="53"/>
      <c r="M165" s="53"/>
      <c r="N165" s="53"/>
      <c r="O165" s="53"/>
      <c r="P165" s="53"/>
      <c r="Q165" s="53"/>
      <c r="R165" s="58"/>
      <c r="S165" s="65"/>
      <c r="T165" s="66"/>
      <c r="U165" s="67"/>
      <c r="V165" s="67"/>
      <c r="W165" s="53"/>
      <c r="X165" s="56"/>
      <c r="Y165" s="56"/>
      <c r="Z165" s="57"/>
      <c r="AA165" s="57"/>
      <c r="AB165" s="57"/>
      <c r="AC165" s="56"/>
      <c r="AD165" s="58"/>
      <c r="AE165" s="57"/>
      <c r="AF165" s="65"/>
      <c r="AG165" s="57"/>
      <c r="AH165" s="57"/>
      <c r="AI165" s="68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36"/>
      <c r="BN165" s="36"/>
      <c r="BO165" s="36"/>
      <c r="BP165" s="36"/>
      <c r="BQ165" s="36"/>
      <c r="BR165" s="36"/>
      <c r="BS165" s="53"/>
      <c r="BT165" s="53"/>
      <c r="BU165" s="53"/>
      <c r="BV165" s="53"/>
      <c r="BW165" s="53"/>
      <c r="BX165" s="36"/>
      <c r="BY165" s="78"/>
      <c r="BZ165" s="78"/>
      <c r="CA165" s="60"/>
      <c r="CB165" s="60"/>
      <c r="CC165" s="61"/>
      <c r="CD165" s="62"/>
      <c r="CE165" s="61"/>
      <c r="CF165" s="62"/>
      <c r="CG165" s="62"/>
      <c r="CH165" s="62"/>
      <c r="CI165" s="79"/>
      <c r="CJ165" s="80"/>
      <c r="CK165" s="80"/>
      <c r="CL165" s="81"/>
      <c r="CM165" s="81"/>
      <c r="CN165" s="81"/>
      <c r="CO165" s="81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82"/>
      <c r="DH165" s="82"/>
      <c r="DI165" s="82"/>
      <c r="DJ165" s="82"/>
      <c r="DK165" s="82"/>
      <c r="DL165" s="82"/>
      <c r="DM165" s="82"/>
      <c r="DN165" s="82"/>
      <c r="DO165" s="82"/>
      <c r="DP165" s="82"/>
      <c r="DQ165" s="82"/>
    </row>
    <row r="166" spans="1:121" s="1" customFormat="1" hidden="1">
      <c r="A166" s="47"/>
      <c r="B166" s="48"/>
      <c r="C166" s="47"/>
      <c r="D166" s="49"/>
      <c r="E166" s="50"/>
      <c r="F166" s="51"/>
      <c r="G166" s="52"/>
      <c r="H166" s="50"/>
      <c r="I166" s="50"/>
      <c r="J166" s="53"/>
      <c r="K166" s="53"/>
      <c r="L166" s="53"/>
      <c r="M166" s="53"/>
      <c r="N166" s="53"/>
      <c r="O166" s="53"/>
      <c r="P166" s="53"/>
      <c r="Q166" s="53"/>
      <c r="R166" s="58"/>
      <c r="S166" s="65"/>
      <c r="T166" s="66"/>
      <c r="U166" s="67"/>
      <c r="V166" s="67"/>
      <c r="W166" s="53"/>
      <c r="X166" s="56"/>
      <c r="Y166" s="56"/>
      <c r="Z166" s="57"/>
      <c r="AA166" s="57"/>
      <c r="AB166" s="57"/>
      <c r="AC166" s="56"/>
      <c r="AD166" s="58"/>
      <c r="AE166" s="57"/>
      <c r="AF166" s="65"/>
      <c r="AG166" s="57"/>
      <c r="AH166" s="57"/>
      <c r="AI166" s="68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36"/>
      <c r="BN166" s="36"/>
      <c r="BO166" s="36"/>
      <c r="BP166" s="36"/>
      <c r="BQ166" s="36"/>
      <c r="BR166" s="36"/>
      <c r="BS166" s="53"/>
      <c r="BT166" s="53"/>
      <c r="BU166" s="53"/>
      <c r="BV166" s="53"/>
      <c r="BW166" s="53"/>
      <c r="BX166" s="36"/>
      <c r="BY166" s="78"/>
      <c r="BZ166" s="78"/>
      <c r="CA166" s="60"/>
      <c r="CB166" s="60"/>
      <c r="CC166" s="61"/>
      <c r="CD166" s="62"/>
      <c r="CE166" s="61"/>
      <c r="CF166" s="62"/>
      <c r="CG166" s="62"/>
      <c r="CH166" s="62"/>
      <c r="CI166" s="79"/>
      <c r="CJ166" s="80"/>
      <c r="CK166" s="80"/>
      <c r="CL166" s="81"/>
      <c r="CM166" s="81"/>
      <c r="CN166" s="81"/>
      <c r="CO166" s="81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2"/>
      <c r="DQ166" s="82"/>
    </row>
    <row r="167" spans="1:121" s="1" customFormat="1" hidden="1">
      <c r="A167" s="47"/>
      <c r="B167" s="48"/>
      <c r="C167" s="47"/>
      <c r="D167" s="49"/>
      <c r="E167" s="50"/>
      <c r="F167" s="51"/>
      <c r="G167" s="52"/>
      <c r="H167" s="50"/>
      <c r="I167" s="50"/>
      <c r="J167" s="53"/>
      <c r="K167" s="53"/>
      <c r="L167" s="53"/>
      <c r="M167" s="53"/>
      <c r="N167" s="53"/>
      <c r="O167" s="53"/>
      <c r="P167" s="53"/>
      <c r="Q167" s="53"/>
      <c r="R167" s="58"/>
      <c r="S167" s="65"/>
      <c r="T167" s="66"/>
      <c r="U167" s="67"/>
      <c r="V167" s="67"/>
      <c r="W167" s="53"/>
      <c r="X167" s="56"/>
      <c r="Y167" s="56"/>
      <c r="Z167" s="57"/>
      <c r="AA167" s="57"/>
      <c r="AB167" s="57"/>
      <c r="AC167" s="56"/>
      <c r="AD167" s="58"/>
      <c r="AE167" s="57"/>
      <c r="AF167" s="65"/>
      <c r="AG167" s="57"/>
      <c r="AH167" s="57"/>
      <c r="AI167" s="68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36"/>
      <c r="BN167" s="36"/>
      <c r="BO167" s="36"/>
      <c r="BP167" s="36"/>
      <c r="BQ167" s="36"/>
      <c r="BR167" s="36"/>
      <c r="BS167" s="53"/>
      <c r="BT167" s="53"/>
      <c r="BU167" s="53"/>
      <c r="BV167" s="53"/>
      <c r="BW167" s="53"/>
      <c r="BX167" s="36"/>
      <c r="BY167" s="78"/>
      <c r="BZ167" s="78"/>
      <c r="CA167" s="60"/>
      <c r="CB167" s="60"/>
      <c r="CC167" s="61"/>
      <c r="CD167" s="62"/>
      <c r="CE167" s="61"/>
      <c r="CF167" s="62"/>
      <c r="CG167" s="62"/>
      <c r="CH167" s="62"/>
      <c r="CI167" s="79"/>
      <c r="CJ167" s="80"/>
      <c r="CK167" s="80"/>
      <c r="CL167" s="81"/>
      <c r="CM167" s="81"/>
      <c r="CN167" s="81"/>
      <c r="CO167" s="81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2"/>
      <c r="DQ167" s="82"/>
    </row>
    <row r="168" spans="1:121" s="1" customFormat="1" hidden="1">
      <c r="A168" s="47"/>
      <c r="B168" s="48"/>
      <c r="C168" s="47"/>
      <c r="D168" s="49"/>
      <c r="E168" s="50"/>
      <c r="F168" s="51"/>
      <c r="G168" s="52"/>
      <c r="H168" s="50"/>
      <c r="I168" s="50"/>
      <c r="J168" s="53"/>
      <c r="K168" s="53"/>
      <c r="L168" s="53"/>
      <c r="M168" s="53"/>
      <c r="N168" s="53"/>
      <c r="O168" s="53"/>
      <c r="P168" s="53"/>
      <c r="Q168" s="53"/>
      <c r="R168" s="58"/>
      <c r="S168" s="65"/>
      <c r="T168" s="66"/>
      <c r="U168" s="67"/>
      <c r="V168" s="67"/>
      <c r="W168" s="53"/>
      <c r="X168" s="56"/>
      <c r="Y168" s="56"/>
      <c r="Z168" s="57"/>
      <c r="AA168" s="57"/>
      <c r="AB168" s="57"/>
      <c r="AC168" s="56"/>
      <c r="AD168" s="58"/>
      <c r="AE168" s="57"/>
      <c r="AF168" s="65"/>
      <c r="AG168" s="57"/>
      <c r="AH168" s="57"/>
      <c r="AI168" s="68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36"/>
      <c r="BN168" s="36"/>
      <c r="BO168" s="36"/>
      <c r="BP168" s="36"/>
      <c r="BQ168" s="36"/>
      <c r="BR168" s="36"/>
      <c r="BS168" s="53"/>
      <c r="BT168" s="53"/>
      <c r="BU168" s="53"/>
      <c r="BV168" s="53"/>
      <c r="BW168" s="53"/>
      <c r="BX168" s="36"/>
      <c r="BY168" s="78"/>
      <c r="BZ168" s="78"/>
      <c r="CA168" s="60"/>
      <c r="CB168" s="60"/>
      <c r="CC168" s="61"/>
      <c r="CD168" s="62"/>
      <c r="CE168" s="61"/>
      <c r="CF168" s="62"/>
      <c r="CG168" s="62"/>
      <c r="CH168" s="62"/>
      <c r="CI168" s="79"/>
      <c r="CJ168" s="80"/>
      <c r="CK168" s="80"/>
      <c r="CL168" s="81"/>
      <c r="CM168" s="81"/>
      <c r="CN168" s="81"/>
      <c r="CO168" s="81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2"/>
      <c r="DQ168" s="82"/>
    </row>
    <row r="169" spans="1:121" s="1" customFormat="1" hidden="1">
      <c r="A169" s="47"/>
      <c r="B169" s="48"/>
      <c r="C169" s="47"/>
      <c r="D169" s="49"/>
      <c r="E169" s="50"/>
      <c r="F169" s="51"/>
      <c r="G169" s="52"/>
      <c r="H169" s="50"/>
      <c r="I169" s="50"/>
      <c r="J169" s="53"/>
      <c r="K169" s="53"/>
      <c r="L169" s="53"/>
      <c r="M169" s="53"/>
      <c r="N169" s="53"/>
      <c r="O169" s="53"/>
      <c r="P169" s="53"/>
      <c r="Q169" s="53"/>
      <c r="R169" s="58"/>
      <c r="S169" s="65"/>
      <c r="T169" s="66"/>
      <c r="U169" s="67"/>
      <c r="V169" s="67"/>
      <c r="W169" s="53"/>
      <c r="X169" s="56"/>
      <c r="Y169" s="56"/>
      <c r="Z169" s="57"/>
      <c r="AA169" s="57"/>
      <c r="AB169" s="57"/>
      <c r="AC169" s="56"/>
      <c r="AD169" s="58"/>
      <c r="AE169" s="57"/>
      <c r="AF169" s="65"/>
      <c r="AG169" s="57"/>
      <c r="AH169" s="57"/>
      <c r="AI169" s="68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36"/>
      <c r="BN169" s="36"/>
      <c r="BO169" s="36"/>
      <c r="BP169" s="36"/>
      <c r="BQ169" s="36"/>
      <c r="BR169" s="36"/>
      <c r="BS169" s="53"/>
      <c r="BT169" s="53"/>
      <c r="BU169" s="53"/>
      <c r="BV169" s="53"/>
      <c r="BW169" s="53"/>
      <c r="BX169" s="36"/>
      <c r="BY169" s="78"/>
      <c r="BZ169" s="78"/>
      <c r="CA169" s="60"/>
      <c r="CB169" s="60"/>
      <c r="CC169" s="61"/>
      <c r="CD169" s="62"/>
      <c r="CE169" s="61"/>
      <c r="CF169" s="62"/>
      <c r="CG169" s="62"/>
      <c r="CH169" s="62"/>
      <c r="CI169" s="79"/>
      <c r="CJ169" s="80"/>
      <c r="CK169" s="80"/>
      <c r="CL169" s="81"/>
      <c r="CM169" s="81"/>
      <c r="CN169" s="81"/>
      <c r="CO169" s="81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</row>
    <row r="170" spans="1:121" s="1" customFormat="1" hidden="1">
      <c r="A170" s="47"/>
      <c r="B170" s="48"/>
      <c r="C170" s="47"/>
      <c r="D170" s="49"/>
      <c r="E170" s="50"/>
      <c r="F170" s="51"/>
      <c r="G170" s="52"/>
      <c r="H170" s="50"/>
      <c r="I170" s="50"/>
      <c r="J170" s="53"/>
      <c r="K170" s="53"/>
      <c r="L170" s="53"/>
      <c r="M170" s="53"/>
      <c r="N170" s="53"/>
      <c r="O170" s="53"/>
      <c r="P170" s="53"/>
      <c r="Q170" s="53"/>
      <c r="R170" s="58"/>
      <c r="S170" s="65"/>
      <c r="T170" s="66"/>
      <c r="U170" s="67"/>
      <c r="V170" s="67"/>
      <c r="W170" s="53"/>
      <c r="X170" s="56"/>
      <c r="Y170" s="56"/>
      <c r="Z170" s="57"/>
      <c r="AA170" s="57"/>
      <c r="AB170" s="57"/>
      <c r="AC170" s="56"/>
      <c r="AD170" s="58"/>
      <c r="AE170" s="57"/>
      <c r="AF170" s="65"/>
      <c r="AG170" s="57"/>
      <c r="AH170" s="57"/>
      <c r="AI170" s="68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36"/>
      <c r="BN170" s="36"/>
      <c r="BO170" s="36"/>
      <c r="BP170" s="36"/>
      <c r="BQ170" s="36"/>
      <c r="BR170" s="36"/>
      <c r="BS170" s="53"/>
      <c r="BT170" s="53"/>
      <c r="BU170" s="53"/>
      <c r="BV170" s="53"/>
      <c r="BW170" s="53"/>
      <c r="BX170" s="36"/>
      <c r="BY170" s="78"/>
      <c r="BZ170" s="78"/>
      <c r="CA170" s="60"/>
      <c r="CB170" s="60"/>
      <c r="CC170" s="61"/>
      <c r="CD170" s="62"/>
      <c r="CE170" s="61"/>
      <c r="CF170" s="62"/>
      <c r="CG170" s="62"/>
      <c r="CH170" s="62"/>
      <c r="CI170" s="79"/>
      <c r="CJ170" s="80"/>
      <c r="CK170" s="80"/>
      <c r="CL170" s="81"/>
      <c r="CM170" s="81"/>
      <c r="CN170" s="81"/>
      <c r="CO170" s="81"/>
      <c r="CP170" s="8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/>
      <c r="DM170" s="82"/>
      <c r="DN170" s="82"/>
      <c r="DO170" s="82"/>
      <c r="DP170" s="82"/>
      <c r="DQ170" s="82"/>
    </row>
    <row r="171" spans="1:121" s="1" customFormat="1" hidden="1">
      <c r="A171" s="47"/>
      <c r="B171" s="48"/>
      <c r="C171" s="47"/>
      <c r="D171" s="49"/>
      <c r="E171" s="50"/>
      <c r="F171" s="51"/>
      <c r="G171" s="52"/>
      <c r="H171" s="50"/>
      <c r="I171" s="50"/>
      <c r="J171" s="53"/>
      <c r="K171" s="53"/>
      <c r="L171" s="53"/>
      <c r="M171" s="53"/>
      <c r="N171" s="53"/>
      <c r="O171" s="53"/>
      <c r="P171" s="53"/>
      <c r="Q171" s="53"/>
      <c r="R171" s="58"/>
      <c r="S171" s="65"/>
      <c r="T171" s="66"/>
      <c r="U171" s="67"/>
      <c r="V171" s="67"/>
      <c r="W171" s="53"/>
      <c r="X171" s="56"/>
      <c r="Y171" s="56"/>
      <c r="Z171" s="57"/>
      <c r="AA171" s="57"/>
      <c r="AB171" s="57"/>
      <c r="AC171" s="56"/>
      <c r="AD171" s="58"/>
      <c r="AE171" s="57"/>
      <c r="AF171" s="65"/>
      <c r="AG171" s="57"/>
      <c r="AH171" s="57"/>
      <c r="AI171" s="68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36"/>
      <c r="BN171" s="36"/>
      <c r="BO171" s="36"/>
      <c r="BP171" s="36"/>
      <c r="BQ171" s="36"/>
      <c r="BR171" s="36"/>
      <c r="BS171" s="53"/>
      <c r="BT171" s="53"/>
      <c r="BU171" s="53"/>
      <c r="BV171" s="53"/>
      <c r="BW171" s="53"/>
      <c r="BX171" s="36"/>
      <c r="BY171" s="78"/>
      <c r="BZ171" s="78"/>
      <c r="CA171" s="60"/>
      <c r="CB171" s="60"/>
      <c r="CC171" s="61"/>
      <c r="CD171" s="62"/>
      <c r="CE171" s="61"/>
      <c r="CF171" s="62"/>
      <c r="CG171" s="62"/>
      <c r="CH171" s="62"/>
      <c r="CI171" s="79"/>
      <c r="CJ171" s="80"/>
      <c r="CK171" s="80"/>
      <c r="CL171" s="81"/>
      <c r="CM171" s="81"/>
      <c r="CN171" s="81"/>
      <c r="CO171" s="81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  <c r="DK171" s="82"/>
      <c r="DL171" s="82"/>
      <c r="DM171" s="82"/>
      <c r="DN171" s="82"/>
      <c r="DO171" s="82"/>
      <c r="DP171" s="82"/>
      <c r="DQ171" s="82"/>
    </row>
    <row r="172" spans="1:121" s="1" customFormat="1" hidden="1">
      <c r="A172" s="47"/>
      <c r="B172" s="48"/>
      <c r="C172" s="47"/>
      <c r="D172" s="49"/>
      <c r="E172" s="50"/>
      <c r="F172" s="51"/>
      <c r="G172" s="52"/>
      <c r="H172" s="50"/>
      <c r="I172" s="50"/>
      <c r="J172" s="53"/>
      <c r="K172" s="53"/>
      <c r="L172" s="53"/>
      <c r="M172" s="53"/>
      <c r="N172" s="53"/>
      <c r="O172" s="53"/>
      <c r="P172" s="53"/>
      <c r="Q172" s="53"/>
      <c r="R172" s="58"/>
      <c r="S172" s="65"/>
      <c r="T172" s="66"/>
      <c r="U172" s="67"/>
      <c r="V172" s="67"/>
      <c r="W172" s="53"/>
      <c r="X172" s="56"/>
      <c r="Y172" s="56"/>
      <c r="Z172" s="57"/>
      <c r="AA172" s="57"/>
      <c r="AB172" s="57"/>
      <c r="AC172" s="56"/>
      <c r="AD172" s="58"/>
      <c r="AE172" s="57"/>
      <c r="AF172" s="65"/>
      <c r="AG172" s="57"/>
      <c r="AH172" s="57"/>
      <c r="AI172" s="68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36"/>
      <c r="BN172" s="36"/>
      <c r="BO172" s="36"/>
      <c r="BP172" s="36"/>
      <c r="BQ172" s="36"/>
      <c r="BR172" s="36"/>
      <c r="BS172" s="53"/>
      <c r="BT172" s="53"/>
      <c r="BU172" s="53"/>
      <c r="BV172" s="53"/>
      <c r="BW172" s="53"/>
      <c r="BX172" s="36"/>
      <c r="BY172" s="78"/>
      <c r="BZ172" s="78"/>
      <c r="CA172" s="60"/>
      <c r="CB172" s="60"/>
      <c r="CC172" s="61"/>
      <c r="CD172" s="62"/>
      <c r="CE172" s="61"/>
      <c r="CF172" s="62"/>
      <c r="CG172" s="62"/>
      <c r="CH172" s="62"/>
      <c r="CI172" s="79"/>
      <c r="CJ172" s="80"/>
      <c r="CK172" s="80"/>
      <c r="CL172" s="81"/>
      <c r="CM172" s="81"/>
      <c r="CN172" s="81"/>
      <c r="CO172" s="81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  <c r="DK172" s="82"/>
      <c r="DL172" s="82"/>
      <c r="DM172" s="82"/>
      <c r="DN172" s="82"/>
      <c r="DO172" s="82"/>
      <c r="DP172" s="82"/>
      <c r="DQ172" s="82"/>
    </row>
    <row r="173" spans="1:121" s="1" customFormat="1" hidden="1">
      <c r="A173" s="47"/>
      <c r="B173" s="48"/>
      <c r="C173" s="47"/>
      <c r="D173" s="49"/>
      <c r="E173" s="50"/>
      <c r="F173" s="51"/>
      <c r="G173" s="52"/>
      <c r="H173" s="50"/>
      <c r="I173" s="50"/>
      <c r="J173" s="53"/>
      <c r="K173" s="53"/>
      <c r="L173" s="53"/>
      <c r="M173" s="53"/>
      <c r="N173" s="53"/>
      <c r="O173" s="53"/>
      <c r="P173" s="53"/>
      <c r="Q173" s="53"/>
      <c r="R173" s="58"/>
      <c r="S173" s="65"/>
      <c r="T173" s="66"/>
      <c r="U173" s="67"/>
      <c r="V173" s="67"/>
      <c r="W173" s="53"/>
      <c r="X173" s="56"/>
      <c r="Y173" s="56"/>
      <c r="Z173" s="57"/>
      <c r="AA173" s="57"/>
      <c r="AB173" s="57"/>
      <c r="AC173" s="56"/>
      <c r="AD173" s="58"/>
      <c r="AE173" s="57"/>
      <c r="AF173" s="65"/>
      <c r="AG173" s="57"/>
      <c r="AH173" s="57"/>
      <c r="AI173" s="68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36"/>
      <c r="BN173" s="36"/>
      <c r="BO173" s="36"/>
      <c r="BP173" s="36"/>
      <c r="BQ173" s="36"/>
      <c r="BR173" s="36"/>
      <c r="BS173" s="53"/>
      <c r="BT173" s="53"/>
      <c r="BU173" s="53"/>
      <c r="BV173" s="53"/>
      <c r="BW173" s="53"/>
      <c r="BX173" s="36"/>
      <c r="BY173" s="78"/>
      <c r="BZ173" s="78"/>
      <c r="CA173" s="60"/>
      <c r="CB173" s="60"/>
      <c r="CC173" s="61"/>
      <c r="CD173" s="62"/>
      <c r="CE173" s="61"/>
      <c r="CF173" s="62"/>
      <c r="CG173" s="62"/>
      <c r="CH173" s="62"/>
      <c r="CI173" s="79"/>
      <c r="CJ173" s="80"/>
      <c r="CK173" s="80"/>
      <c r="CL173" s="81"/>
      <c r="CM173" s="81"/>
      <c r="CN173" s="81"/>
      <c r="CO173" s="81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2"/>
      <c r="DQ173" s="82"/>
    </row>
    <row r="174" spans="1:121" s="1" customFormat="1" hidden="1">
      <c r="A174" s="47"/>
      <c r="B174" s="48"/>
      <c r="C174" s="47"/>
      <c r="D174" s="49"/>
      <c r="E174" s="50"/>
      <c r="F174" s="51"/>
      <c r="G174" s="52"/>
      <c r="H174" s="50"/>
      <c r="I174" s="50"/>
      <c r="J174" s="53"/>
      <c r="K174" s="53"/>
      <c r="L174" s="53"/>
      <c r="M174" s="53"/>
      <c r="N174" s="53"/>
      <c r="O174" s="53"/>
      <c r="P174" s="53"/>
      <c r="Q174" s="53"/>
      <c r="R174" s="58"/>
      <c r="S174" s="65"/>
      <c r="T174" s="66"/>
      <c r="U174" s="67"/>
      <c r="V174" s="67"/>
      <c r="W174" s="53"/>
      <c r="X174" s="56"/>
      <c r="Y174" s="56"/>
      <c r="Z174" s="57"/>
      <c r="AA174" s="57"/>
      <c r="AB174" s="57"/>
      <c r="AC174" s="56"/>
      <c r="AD174" s="58"/>
      <c r="AE174" s="57"/>
      <c r="AF174" s="65"/>
      <c r="AG174" s="57"/>
      <c r="AH174" s="57"/>
      <c r="AI174" s="68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36"/>
      <c r="BN174" s="36"/>
      <c r="BO174" s="36"/>
      <c r="BP174" s="36"/>
      <c r="BQ174" s="36"/>
      <c r="BR174" s="36"/>
      <c r="BS174" s="53"/>
      <c r="BT174" s="53"/>
      <c r="BU174" s="53"/>
      <c r="BV174" s="53"/>
      <c r="BW174" s="53"/>
      <c r="BX174" s="36"/>
      <c r="BY174" s="78"/>
      <c r="BZ174" s="78"/>
      <c r="CA174" s="60"/>
      <c r="CB174" s="60"/>
      <c r="CC174" s="61"/>
      <c r="CD174" s="62"/>
      <c r="CE174" s="61"/>
      <c r="CF174" s="62"/>
      <c r="CG174" s="62"/>
      <c r="CH174" s="62"/>
      <c r="CI174" s="79"/>
      <c r="CJ174" s="80"/>
      <c r="CK174" s="80"/>
      <c r="CL174" s="81"/>
      <c r="CM174" s="81"/>
      <c r="CN174" s="81"/>
      <c r="CO174" s="81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  <c r="DK174" s="82"/>
      <c r="DL174" s="82"/>
      <c r="DM174" s="82"/>
      <c r="DN174" s="82"/>
      <c r="DO174" s="82"/>
      <c r="DP174" s="82"/>
      <c r="DQ174" s="82"/>
    </row>
    <row r="175" spans="1:121" s="1" customFormat="1" hidden="1">
      <c r="A175" s="47"/>
      <c r="B175" s="48"/>
      <c r="C175" s="47"/>
      <c r="D175" s="49"/>
      <c r="E175" s="50"/>
      <c r="F175" s="51"/>
      <c r="G175" s="52"/>
      <c r="H175" s="50"/>
      <c r="I175" s="50"/>
      <c r="J175" s="53"/>
      <c r="K175" s="53"/>
      <c r="L175" s="53"/>
      <c r="M175" s="53"/>
      <c r="N175" s="53"/>
      <c r="O175" s="53"/>
      <c r="P175" s="53"/>
      <c r="Q175" s="53"/>
      <c r="R175" s="58"/>
      <c r="S175" s="65"/>
      <c r="T175" s="66"/>
      <c r="U175" s="67"/>
      <c r="V175" s="67"/>
      <c r="W175" s="53"/>
      <c r="X175" s="56"/>
      <c r="Y175" s="56"/>
      <c r="Z175" s="57"/>
      <c r="AA175" s="57"/>
      <c r="AB175" s="57"/>
      <c r="AC175" s="56"/>
      <c r="AD175" s="58"/>
      <c r="AE175" s="57"/>
      <c r="AF175" s="65"/>
      <c r="AG175" s="57"/>
      <c r="AH175" s="57"/>
      <c r="AI175" s="68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36"/>
      <c r="BN175" s="36"/>
      <c r="BO175" s="36"/>
      <c r="BP175" s="36"/>
      <c r="BQ175" s="36"/>
      <c r="BR175" s="36"/>
      <c r="BS175" s="53"/>
      <c r="BT175" s="53"/>
      <c r="BU175" s="53"/>
      <c r="BV175" s="53"/>
      <c r="BW175" s="53"/>
      <c r="BX175" s="36"/>
      <c r="BY175" s="78"/>
      <c r="BZ175" s="78"/>
      <c r="CA175" s="60"/>
      <c r="CB175" s="60"/>
      <c r="CC175" s="61"/>
      <c r="CD175" s="62"/>
      <c r="CE175" s="61"/>
      <c r="CF175" s="62"/>
      <c r="CG175" s="62"/>
      <c r="CH175" s="62"/>
      <c r="CI175" s="79"/>
      <c r="CJ175" s="80"/>
      <c r="CK175" s="80"/>
      <c r="CL175" s="81"/>
      <c r="CM175" s="81"/>
      <c r="CN175" s="81"/>
      <c r="CO175" s="81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</row>
    <row r="176" spans="1:121" s="1" customFormat="1" hidden="1">
      <c r="A176" s="47"/>
      <c r="B176" s="48"/>
      <c r="C176" s="47"/>
      <c r="D176" s="49"/>
      <c r="E176" s="50"/>
      <c r="F176" s="51"/>
      <c r="G176" s="52"/>
      <c r="H176" s="50"/>
      <c r="I176" s="50"/>
      <c r="J176" s="53"/>
      <c r="K176" s="53"/>
      <c r="L176" s="53"/>
      <c r="M176" s="53"/>
      <c r="N176" s="53"/>
      <c r="O176" s="53"/>
      <c r="P176" s="53"/>
      <c r="Q176" s="53"/>
      <c r="R176" s="58"/>
      <c r="S176" s="65"/>
      <c r="T176" s="66"/>
      <c r="U176" s="67"/>
      <c r="V176" s="67"/>
      <c r="W176" s="53"/>
      <c r="X176" s="56"/>
      <c r="Y176" s="56"/>
      <c r="Z176" s="57"/>
      <c r="AA176" s="57"/>
      <c r="AB176" s="57"/>
      <c r="AC176" s="56"/>
      <c r="AD176" s="58"/>
      <c r="AE176" s="57"/>
      <c r="AF176" s="65"/>
      <c r="AG176" s="57"/>
      <c r="AH176" s="57"/>
      <c r="AI176" s="68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36"/>
      <c r="BN176" s="36"/>
      <c r="BO176" s="36"/>
      <c r="BP176" s="36"/>
      <c r="BQ176" s="36"/>
      <c r="BR176" s="36"/>
      <c r="BS176" s="53"/>
      <c r="BT176" s="53"/>
      <c r="BU176" s="53"/>
      <c r="BV176" s="53"/>
      <c r="BW176" s="53"/>
      <c r="BX176" s="36"/>
      <c r="BY176" s="78"/>
      <c r="BZ176" s="78"/>
      <c r="CA176" s="60"/>
      <c r="CB176" s="60"/>
      <c r="CC176" s="61"/>
      <c r="CD176" s="62"/>
      <c r="CE176" s="61"/>
      <c r="CF176" s="62"/>
      <c r="CG176" s="62"/>
      <c r="CH176" s="62"/>
      <c r="CI176" s="79"/>
      <c r="CJ176" s="80"/>
      <c r="CK176" s="80"/>
      <c r="CL176" s="81"/>
      <c r="CM176" s="81"/>
      <c r="CN176" s="81"/>
      <c r="CO176" s="81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  <c r="DM176" s="82"/>
      <c r="DN176" s="82"/>
      <c r="DO176" s="82"/>
      <c r="DP176" s="82"/>
      <c r="DQ176" s="82"/>
    </row>
    <row r="177" spans="1:121" s="1" customFormat="1" hidden="1">
      <c r="A177" s="47"/>
      <c r="B177" s="48"/>
      <c r="C177" s="47"/>
      <c r="D177" s="49"/>
      <c r="E177" s="50"/>
      <c r="F177" s="51"/>
      <c r="G177" s="52"/>
      <c r="H177" s="50"/>
      <c r="I177" s="50"/>
      <c r="J177" s="53"/>
      <c r="K177" s="53"/>
      <c r="L177" s="53"/>
      <c r="M177" s="53"/>
      <c r="N177" s="53"/>
      <c r="O177" s="53"/>
      <c r="P177" s="53"/>
      <c r="Q177" s="53"/>
      <c r="R177" s="58"/>
      <c r="S177" s="65"/>
      <c r="T177" s="66"/>
      <c r="U177" s="67"/>
      <c r="V177" s="67"/>
      <c r="W177" s="53"/>
      <c r="X177" s="56"/>
      <c r="Y177" s="56"/>
      <c r="Z177" s="57"/>
      <c r="AA177" s="57"/>
      <c r="AB177" s="57"/>
      <c r="AC177" s="56"/>
      <c r="AD177" s="58"/>
      <c r="AE177" s="57"/>
      <c r="AF177" s="65"/>
      <c r="AG177" s="57"/>
      <c r="AH177" s="57"/>
      <c r="AI177" s="68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36"/>
      <c r="BN177" s="36"/>
      <c r="BO177" s="36"/>
      <c r="BP177" s="36"/>
      <c r="BQ177" s="36"/>
      <c r="BR177" s="36"/>
      <c r="BS177" s="53"/>
      <c r="BT177" s="53"/>
      <c r="BU177" s="53"/>
      <c r="BV177" s="53"/>
      <c r="BW177" s="53"/>
      <c r="BX177" s="36"/>
      <c r="BY177" s="78"/>
      <c r="BZ177" s="78"/>
      <c r="CA177" s="60"/>
      <c r="CB177" s="60"/>
      <c r="CC177" s="61"/>
      <c r="CD177" s="62"/>
      <c r="CE177" s="61"/>
      <c r="CF177" s="62"/>
      <c r="CG177" s="62"/>
      <c r="CH177" s="62"/>
      <c r="CI177" s="79"/>
      <c r="CJ177" s="80"/>
      <c r="CK177" s="80"/>
      <c r="CL177" s="81"/>
      <c r="CM177" s="81"/>
      <c r="CN177" s="81"/>
      <c r="CO177" s="81"/>
      <c r="CP177" s="8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82"/>
      <c r="DH177" s="82"/>
      <c r="DI177" s="82"/>
      <c r="DJ177" s="82"/>
      <c r="DK177" s="82"/>
      <c r="DL177" s="82"/>
      <c r="DM177" s="82"/>
      <c r="DN177" s="82"/>
      <c r="DO177" s="82"/>
      <c r="DP177" s="82"/>
      <c r="DQ177" s="82"/>
    </row>
    <row r="178" spans="1:121" s="1" customFormat="1" hidden="1">
      <c r="A178" s="47"/>
      <c r="B178" s="48"/>
      <c r="C178" s="47"/>
      <c r="D178" s="49"/>
      <c r="E178" s="50"/>
      <c r="F178" s="51"/>
      <c r="G178" s="52"/>
      <c r="H178" s="50"/>
      <c r="I178" s="50"/>
      <c r="J178" s="53"/>
      <c r="K178" s="53"/>
      <c r="L178" s="53"/>
      <c r="M178" s="53"/>
      <c r="N178" s="53"/>
      <c r="O178" s="53"/>
      <c r="P178" s="53"/>
      <c r="Q178" s="53"/>
      <c r="R178" s="58"/>
      <c r="S178" s="65"/>
      <c r="T178" s="66"/>
      <c r="U178" s="67"/>
      <c r="V178" s="67"/>
      <c r="W178" s="53"/>
      <c r="X178" s="56"/>
      <c r="Y178" s="56"/>
      <c r="Z178" s="57"/>
      <c r="AA178" s="57"/>
      <c r="AB178" s="57"/>
      <c r="AC178" s="56"/>
      <c r="AD178" s="58"/>
      <c r="AE178" s="57"/>
      <c r="AF178" s="65"/>
      <c r="AG178" s="57"/>
      <c r="AH178" s="57"/>
      <c r="AI178" s="68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36"/>
      <c r="BN178" s="36"/>
      <c r="BO178" s="36"/>
      <c r="BP178" s="36"/>
      <c r="BQ178" s="36"/>
      <c r="BR178" s="36"/>
      <c r="BS178" s="53"/>
      <c r="BT178" s="53"/>
      <c r="BU178" s="53"/>
      <c r="BV178" s="53"/>
      <c r="BW178" s="53"/>
      <c r="BX178" s="36"/>
      <c r="BY178" s="78"/>
      <c r="BZ178" s="78"/>
      <c r="CA178" s="60"/>
      <c r="CB178" s="60"/>
      <c r="CC178" s="61"/>
      <c r="CD178" s="62"/>
      <c r="CE178" s="61"/>
      <c r="CF178" s="62"/>
      <c r="CG178" s="62"/>
      <c r="CH178" s="62"/>
      <c r="CI178" s="79"/>
      <c r="CJ178" s="80"/>
      <c r="CK178" s="80"/>
      <c r="CL178" s="81"/>
      <c r="CM178" s="81"/>
      <c r="CN178" s="81"/>
      <c r="CO178" s="81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82"/>
      <c r="DH178" s="82"/>
      <c r="DI178" s="82"/>
      <c r="DJ178" s="82"/>
      <c r="DK178" s="82"/>
      <c r="DL178" s="82"/>
      <c r="DM178" s="82"/>
      <c r="DN178" s="82"/>
      <c r="DO178" s="82"/>
      <c r="DP178" s="82"/>
      <c r="DQ178" s="82"/>
    </row>
    <row r="179" spans="1:121" s="1" customFormat="1" hidden="1">
      <c r="A179" s="47"/>
      <c r="B179" s="48"/>
      <c r="C179" s="47"/>
      <c r="D179" s="49"/>
      <c r="E179" s="50"/>
      <c r="F179" s="51"/>
      <c r="G179" s="52"/>
      <c r="H179" s="50"/>
      <c r="I179" s="50"/>
      <c r="J179" s="53"/>
      <c r="K179" s="53"/>
      <c r="L179" s="53"/>
      <c r="M179" s="53"/>
      <c r="N179" s="53"/>
      <c r="O179" s="53"/>
      <c r="P179" s="53"/>
      <c r="Q179" s="53"/>
      <c r="R179" s="58"/>
      <c r="S179" s="65"/>
      <c r="T179" s="66"/>
      <c r="U179" s="67"/>
      <c r="V179" s="67"/>
      <c r="W179" s="53"/>
      <c r="X179" s="56"/>
      <c r="Y179" s="56"/>
      <c r="Z179" s="57"/>
      <c r="AA179" s="57"/>
      <c r="AB179" s="57"/>
      <c r="AC179" s="56"/>
      <c r="AD179" s="58"/>
      <c r="AE179" s="57"/>
      <c r="AF179" s="65"/>
      <c r="AG179" s="57"/>
      <c r="AH179" s="57"/>
      <c r="AI179" s="68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36"/>
      <c r="BN179" s="36"/>
      <c r="BO179" s="36"/>
      <c r="BP179" s="36"/>
      <c r="BQ179" s="36"/>
      <c r="BR179" s="36"/>
      <c r="BS179" s="53"/>
      <c r="BT179" s="53"/>
      <c r="BU179" s="53"/>
      <c r="BV179" s="53"/>
      <c r="BW179" s="53"/>
      <c r="BX179" s="36"/>
      <c r="BY179" s="78"/>
      <c r="BZ179" s="78"/>
      <c r="CA179" s="60"/>
      <c r="CB179" s="60"/>
      <c r="CC179" s="61"/>
      <c r="CD179" s="62"/>
      <c r="CE179" s="61"/>
      <c r="CF179" s="62"/>
      <c r="CG179" s="62"/>
      <c r="CH179" s="62"/>
      <c r="CI179" s="79"/>
      <c r="CJ179" s="80"/>
      <c r="CK179" s="80"/>
      <c r="CL179" s="81"/>
      <c r="CM179" s="81"/>
      <c r="CN179" s="81"/>
      <c r="CO179" s="81"/>
      <c r="CP179" s="8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82"/>
      <c r="DH179" s="82"/>
      <c r="DI179" s="82"/>
      <c r="DJ179" s="82"/>
      <c r="DK179" s="82"/>
      <c r="DL179" s="82"/>
      <c r="DM179" s="82"/>
      <c r="DN179" s="82"/>
      <c r="DO179" s="82"/>
      <c r="DP179" s="82"/>
      <c r="DQ179" s="82"/>
    </row>
    <row r="180" spans="1:121" s="1" customFormat="1" hidden="1">
      <c r="A180" s="47"/>
      <c r="B180" s="48"/>
      <c r="C180" s="47"/>
      <c r="D180" s="49"/>
      <c r="E180" s="50"/>
      <c r="F180" s="51"/>
      <c r="G180" s="52"/>
      <c r="H180" s="50"/>
      <c r="I180" s="50"/>
      <c r="J180" s="53"/>
      <c r="K180" s="53"/>
      <c r="L180" s="53"/>
      <c r="M180" s="53"/>
      <c r="N180" s="53"/>
      <c r="O180" s="53"/>
      <c r="P180" s="53"/>
      <c r="Q180" s="53"/>
      <c r="R180" s="58"/>
      <c r="S180" s="65"/>
      <c r="T180" s="66"/>
      <c r="U180" s="67"/>
      <c r="V180" s="67"/>
      <c r="W180" s="53"/>
      <c r="X180" s="56"/>
      <c r="Y180" s="56"/>
      <c r="Z180" s="57"/>
      <c r="AA180" s="57"/>
      <c r="AB180" s="57"/>
      <c r="AC180" s="56"/>
      <c r="AD180" s="58"/>
      <c r="AE180" s="57"/>
      <c r="AF180" s="65"/>
      <c r="AG180" s="57"/>
      <c r="AH180" s="57"/>
      <c r="AI180" s="68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36"/>
      <c r="BN180" s="36"/>
      <c r="BO180" s="36"/>
      <c r="BP180" s="36"/>
      <c r="BQ180" s="36"/>
      <c r="BR180" s="36"/>
      <c r="BS180" s="53"/>
      <c r="BT180" s="53"/>
      <c r="BU180" s="53"/>
      <c r="BV180" s="53"/>
      <c r="BW180" s="53"/>
      <c r="BX180" s="36"/>
      <c r="BY180" s="78"/>
      <c r="BZ180" s="78"/>
      <c r="CA180" s="60"/>
      <c r="CB180" s="60"/>
      <c r="CC180" s="61"/>
      <c r="CD180" s="62"/>
      <c r="CE180" s="61"/>
      <c r="CF180" s="62"/>
      <c r="CG180" s="62"/>
      <c r="CH180" s="62"/>
      <c r="CI180" s="79"/>
      <c r="CJ180" s="80"/>
      <c r="CK180" s="80"/>
      <c r="CL180" s="81"/>
      <c r="CM180" s="81"/>
      <c r="CN180" s="81"/>
      <c r="CO180" s="81"/>
      <c r="CP180" s="8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82"/>
      <c r="DH180" s="82"/>
      <c r="DI180" s="82"/>
      <c r="DJ180" s="82"/>
      <c r="DK180" s="82"/>
      <c r="DL180" s="82"/>
      <c r="DM180" s="82"/>
      <c r="DN180" s="82"/>
      <c r="DO180" s="82"/>
      <c r="DP180" s="82"/>
      <c r="DQ180" s="82"/>
    </row>
    <row r="181" spans="1:121" s="1" customFormat="1" hidden="1">
      <c r="A181" s="47"/>
      <c r="B181" s="48"/>
      <c r="C181" s="47"/>
      <c r="D181" s="49"/>
      <c r="E181" s="50"/>
      <c r="F181" s="51"/>
      <c r="G181" s="52"/>
      <c r="H181" s="50"/>
      <c r="I181" s="50"/>
      <c r="J181" s="53"/>
      <c r="K181" s="53"/>
      <c r="L181" s="53"/>
      <c r="M181" s="53"/>
      <c r="N181" s="53"/>
      <c r="O181" s="53"/>
      <c r="P181" s="53"/>
      <c r="Q181" s="53"/>
      <c r="R181" s="58"/>
      <c r="S181" s="65"/>
      <c r="T181" s="66"/>
      <c r="U181" s="67"/>
      <c r="V181" s="67"/>
      <c r="W181" s="53"/>
      <c r="X181" s="56"/>
      <c r="Y181" s="56"/>
      <c r="Z181" s="57"/>
      <c r="AA181" s="57"/>
      <c r="AB181" s="57"/>
      <c r="AC181" s="56"/>
      <c r="AD181" s="58"/>
      <c r="AE181" s="57"/>
      <c r="AF181" s="65"/>
      <c r="AG181" s="57"/>
      <c r="AH181" s="57"/>
      <c r="AI181" s="68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36"/>
      <c r="BN181" s="36"/>
      <c r="BO181" s="36"/>
      <c r="BP181" s="36"/>
      <c r="BQ181" s="36"/>
      <c r="BR181" s="36"/>
      <c r="BS181" s="53"/>
      <c r="BT181" s="53"/>
      <c r="BU181" s="53"/>
      <c r="BV181" s="53"/>
      <c r="BW181" s="53"/>
      <c r="BX181" s="36"/>
      <c r="BY181" s="78"/>
      <c r="BZ181" s="78"/>
      <c r="CA181" s="60"/>
      <c r="CB181" s="60"/>
      <c r="CC181" s="61"/>
      <c r="CD181" s="62"/>
      <c r="CE181" s="61"/>
      <c r="CF181" s="62"/>
      <c r="CG181" s="62"/>
      <c r="CH181" s="62"/>
      <c r="CI181" s="79"/>
      <c r="CJ181" s="80"/>
      <c r="CK181" s="80"/>
      <c r="CL181" s="81"/>
      <c r="CM181" s="81"/>
      <c r="CN181" s="81"/>
      <c r="CO181" s="81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82"/>
      <c r="DH181" s="82"/>
      <c r="DI181" s="82"/>
      <c r="DJ181" s="82"/>
      <c r="DK181" s="82"/>
      <c r="DL181" s="82"/>
      <c r="DM181" s="82"/>
      <c r="DN181" s="82"/>
      <c r="DO181" s="82"/>
      <c r="DP181" s="82"/>
      <c r="DQ181" s="82"/>
    </row>
    <row r="182" spans="1:121" s="1" customFormat="1" hidden="1">
      <c r="A182" s="47"/>
      <c r="B182" s="48"/>
      <c r="C182" s="47"/>
      <c r="D182" s="49"/>
      <c r="E182" s="50"/>
      <c r="F182" s="51"/>
      <c r="G182" s="52"/>
      <c r="H182" s="50"/>
      <c r="I182" s="50"/>
      <c r="J182" s="53"/>
      <c r="K182" s="53"/>
      <c r="L182" s="53"/>
      <c r="M182" s="53"/>
      <c r="N182" s="53"/>
      <c r="O182" s="53"/>
      <c r="P182" s="53"/>
      <c r="Q182" s="53"/>
      <c r="R182" s="58"/>
      <c r="S182" s="65"/>
      <c r="T182" s="66"/>
      <c r="U182" s="67"/>
      <c r="V182" s="67"/>
      <c r="W182" s="53"/>
      <c r="X182" s="56"/>
      <c r="Y182" s="56"/>
      <c r="Z182" s="57"/>
      <c r="AA182" s="57"/>
      <c r="AB182" s="57"/>
      <c r="AC182" s="56"/>
      <c r="AD182" s="58"/>
      <c r="AE182" s="57"/>
      <c r="AF182" s="65"/>
      <c r="AG182" s="57"/>
      <c r="AH182" s="57"/>
      <c r="AI182" s="68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36"/>
      <c r="BN182" s="36"/>
      <c r="BO182" s="36"/>
      <c r="BP182" s="36"/>
      <c r="BQ182" s="36"/>
      <c r="BR182" s="36"/>
      <c r="BS182" s="53"/>
      <c r="BT182" s="53"/>
      <c r="BU182" s="53"/>
      <c r="BV182" s="53"/>
      <c r="BW182" s="53"/>
      <c r="BX182" s="36"/>
      <c r="BY182" s="78"/>
      <c r="BZ182" s="78"/>
      <c r="CA182" s="60"/>
      <c r="CB182" s="60"/>
      <c r="CC182" s="61"/>
      <c r="CD182" s="62"/>
      <c r="CE182" s="61"/>
      <c r="CF182" s="62"/>
      <c r="CG182" s="62"/>
      <c r="CH182" s="62"/>
      <c r="CI182" s="79"/>
      <c r="CJ182" s="80"/>
      <c r="CK182" s="80"/>
      <c r="CL182" s="81"/>
      <c r="CM182" s="81"/>
      <c r="CN182" s="81"/>
      <c r="CO182" s="81"/>
      <c r="CP182" s="8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82"/>
      <c r="DH182" s="82"/>
      <c r="DI182" s="82"/>
      <c r="DJ182" s="82"/>
      <c r="DK182" s="82"/>
      <c r="DL182" s="82"/>
      <c r="DM182" s="82"/>
      <c r="DN182" s="82"/>
      <c r="DO182" s="82"/>
      <c r="DP182" s="82"/>
      <c r="DQ182" s="82"/>
    </row>
    <row r="183" spans="1:121" s="1" customFormat="1" hidden="1">
      <c r="A183" s="47"/>
      <c r="B183" s="48"/>
      <c r="C183" s="47"/>
      <c r="D183" s="49"/>
      <c r="E183" s="50"/>
      <c r="F183" s="51"/>
      <c r="G183" s="52"/>
      <c r="H183" s="50"/>
      <c r="I183" s="50"/>
      <c r="J183" s="53"/>
      <c r="K183" s="53"/>
      <c r="L183" s="53"/>
      <c r="M183" s="53"/>
      <c r="N183" s="53"/>
      <c r="O183" s="53"/>
      <c r="P183" s="53"/>
      <c r="Q183" s="53"/>
      <c r="R183" s="58"/>
      <c r="S183" s="65"/>
      <c r="T183" s="66"/>
      <c r="U183" s="67"/>
      <c r="V183" s="67"/>
      <c r="W183" s="53"/>
      <c r="X183" s="56"/>
      <c r="Y183" s="56"/>
      <c r="Z183" s="57"/>
      <c r="AA183" s="57"/>
      <c r="AB183" s="57"/>
      <c r="AC183" s="56"/>
      <c r="AD183" s="58"/>
      <c r="AE183" s="57"/>
      <c r="AF183" s="65"/>
      <c r="AG183" s="57"/>
      <c r="AH183" s="57"/>
      <c r="AI183" s="68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36"/>
      <c r="BN183" s="36"/>
      <c r="BO183" s="36"/>
      <c r="BP183" s="36"/>
      <c r="BQ183" s="36"/>
      <c r="BR183" s="36"/>
      <c r="BS183" s="53"/>
      <c r="BT183" s="53"/>
      <c r="BU183" s="53"/>
      <c r="BV183" s="53"/>
      <c r="BW183" s="53"/>
      <c r="BX183" s="36"/>
      <c r="BY183" s="78"/>
      <c r="BZ183" s="78"/>
      <c r="CA183" s="60"/>
      <c r="CB183" s="60"/>
      <c r="CC183" s="61"/>
      <c r="CD183" s="62"/>
      <c r="CE183" s="61"/>
      <c r="CF183" s="62"/>
      <c r="CG183" s="62"/>
      <c r="CH183" s="62"/>
      <c r="CI183" s="79"/>
      <c r="CJ183" s="80"/>
      <c r="CK183" s="80"/>
      <c r="CL183" s="81"/>
      <c r="CM183" s="81"/>
      <c r="CN183" s="81"/>
      <c r="CO183" s="81"/>
      <c r="CP183" s="8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82"/>
      <c r="DH183" s="82"/>
      <c r="DI183" s="82"/>
      <c r="DJ183" s="82"/>
      <c r="DK183" s="82"/>
      <c r="DL183" s="82"/>
      <c r="DM183" s="82"/>
      <c r="DN183" s="82"/>
      <c r="DO183" s="82"/>
      <c r="DP183" s="82"/>
      <c r="DQ183" s="82"/>
    </row>
    <row r="184" spans="1:121" s="1" customFormat="1" hidden="1">
      <c r="A184" s="47"/>
      <c r="B184" s="48"/>
      <c r="C184" s="47"/>
      <c r="D184" s="49"/>
      <c r="E184" s="50"/>
      <c r="F184" s="51"/>
      <c r="G184" s="52"/>
      <c r="H184" s="50"/>
      <c r="I184" s="50"/>
      <c r="J184" s="53"/>
      <c r="K184" s="53"/>
      <c r="L184" s="53"/>
      <c r="M184" s="53"/>
      <c r="N184" s="53"/>
      <c r="O184" s="53"/>
      <c r="P184" s="53"/>
      <c r="Q184" s="53"/>
      <c r="R184" s="58"/>
      <c r="S184" s="65"/>
      <c r="T184" s="66"/>
      <c r="U184" s="67"/>
      <c r="V184" s="67"/>
      <c r="W184" s="53"/>
      <c r="X184" s="56"/>
      <c r="Y184" s="56"/>
      <c r="Z184" s="57"/>
      <c r="AA184" s="57"/>
      <c r="AB184" s="57"/>
      <c r="AC184" s="56"/>
      <c r="AD184" s="58"/>
      <c r="AE184" s="57"/>
      <c r="AF184" s="65"/>
      <c r="AG184" s="57"/>
      <c r="AH184" s="57"/>
      <c r="AI184" s="68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36"/>
      <c r="BN184" s="36"/>
      <c r="BO184" s="36"/>
      <c r="BP184" s="36"/>
      <c r="BQ184" s="36"/>
      <c r="BR184" s="36"/>
      <c r="BS184" s="53"/>
      <c r="BT184" s="53"/>
      <c r="BU184" s="53"/>
      <c r="BV184" s="53"/>
      <c r="BW184" s="53"/>
      <c r="BX184" s="36"/>
      <c r="BY184" s="78"/>
      <c r="BZ184" s="78"/>
      <c r="CA184" s="60"/>
      <c r="CB184" s="60"/>
      <c r="CC184" s="61"/>
      <c r="CD184" s="62"/>
      <c r="CE184" s="61"/>
      <c r="CF184" s="62"/>
      <c r="CG184" s="62"/>
      <c r="CH184" s="62"/>
      <c r="CI184" s="79"/>
      <c r="CJ184" s="80"/>
      <c r="CK184" s="80"/>
      <c r="CL184" s="81"/>
      <c r="CM184" s="81"/>
      <c r="CN184" s="81"/>
      <c r="CO184" s="81"/>
      <c r="CP184" s="8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82"/>
      <c r="DH184" s="82"/>
      <c r="DI184" s="82"/>
      <c r="DJ184" s="82"/>
      <c r="DK184" s="82"/>
      <c r="DL184" s="82"/>
      <c r="DM184" s="82"/>
      <c r="DN184" s="82"/>
      <c r="DO184" s="82"/>
      <c r="DP184" s="82"/>
      <c r="DQ184" s="82"/>
    </row>
    <row r="185" spans="1:121" s="1" customFormat="1" hidden="1">
      <c r="A185" s="47"/>
      <c r="B185" s="48"/>
      <c r="C185" s="47"/>
      <c r="D185" s="49"/>
      <c r="E185" s="50"/>
      <c r="F185" s="51"/>
      <c r="G185" s="52"/>
      <c r="H185" s="50"/>
      <c r="I185" s="50"/>
      <c r="J185" s="53"/>
      <c r="K185" s="53"/>
      <c r="L185" s="53"/>
      <c r="M185" s="53"/>
      <c r="N185" s="53"/>
      <c r="O185" s="53"/>
      <c r="P185" s="53"/>
      <c r="Q185" s="53"/>
      <c r="R185" s="58"/>
      <c r="S185" s="65"/>
      <c r="T185" s="66"/>
      <c r="U185" s="67"/>
      <c r="V185" s="67"/>
      <c r="W185" s="53"/>
      <c r="X185" s="56"/>
      <c r="Y185" s="56"/>
      <c r="Z185" s="57"/>
      <c r="AA185" s="57"/>
      <c r="AB185" s="57"/>
      <c r="AC185" s="56"/>
      <c r="AD185" s="58"/>
      <c r="AE185" s="57"/>
      <c r="AF185" s="65"/>
      <c r="AG185" s="57"/>
      <c r="AH185" s="57"/>
      <c r="AI185" s="68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36"/>
      <c r="BN185" s="36"/>
      <c r="BO185" s="36"/>
      <c r="BP185" s="36"/>
      <c r="BQ185" s="36"/>
      <c r="BR185" s="36"/>
      <c r="BS185" s="53"/>
      <c r="BT185" s="53"/>
      <c r="BU185" s="53"/>
      <c r="BV185" s="53"/>
      <c r="BW185" s="53"/>
      <c r="BX185" s="36"/>
      <c r="BY185" s="78"/>
      <c r="BZ185" s="78"/>
      <c r="CA185" s="60"/>
      <c r="CB185" s="60"/>
      <c r="CC185" s="61"/>
      <c r="CD185" s="62"/>
      <c r="CE185" s="61"/>
      <c r="CF185" s="62"/>
      <c r="CG185" s="62"/>
      <c r="CH185" s="62"/>
      <c r="CI185" s="79"/>
      <c r="CJ185" s="80"/>
      <c r="CK185" s="80"/>
      <c r="CL185" s="81"/>
      <c r="CM185" s="81"/>
      <c r="CN185" s="81"/>
      <c r="CO185" s="81"/>
      <c r="CP185" s="8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/>
    </row>
    <row r="186" spans="1:121" s="1" customFormat="1" hidden="1">
      <c r="A186" s="47"/>
      <c r="B186" s="48"/>
      <c r="C186" s="47"/>
      <c r="D186" s="49"/>
      <c r="E186" s="50"/>
      <c r="F186" s="51"/>
      <c r="G186" s="52"/>
      <c r="H186" s="50"/>
      <c r="I186" s="50"/>
      <c r="J186" s="53"/>
      <c r="K186" s="53"/>
      <c r="L186" s="53"/>
      <c r="M186" s="53"/>
      <c r="N186" s="53"/>
      <c r="O186" s="53"/>
      <c r="P186" s="53"/>
      <c r="Q186" s="53"/>
      <c r="R186" s="58"/>
      <c r="S186" s="65"/>
      <c r="T186" s="66"/>
      <c r="U186" s="67"/>
      <c r="V186" s="67"/>
      <c r="W186" s="53"/>
      <c r="X186" s="56"/>
      <c r="Y186" s="56"/>
      <c r="Z186" s="57"/>
      <c r="AA186" s="57"/>
      <c r="AB186" s="57"/>
      <c r="AC186" s="56"/>
      <c r="AD186" s="58"/>
      <c r="AE186" s="57"/>
      <c r="AF186" s="65"/>
      <c r="AG186" s="57"/>
      <c r="AH186" s="57"/>
      <c r="AI186" s="68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36"/>
      <c r="BN186" s="36"/>
      <c r="BO186" s="36"/>
      <c r="BP186" s="36"/>
      <c r="BQ186" s="36"/>
      <c r="BR186" s="36"/>
      <c r="BS186" s="53"/>
      <c r="BT186" s="53"/>
      <c r="BU186" s="53"/>
      <c r="BV186" s="53"/>
      <c r="BW186" s="53"/>
      <c r="BX186" s="36"/>
      <c r="BY186" s="78"/>
      <c r="BZ186" s="78"/>
      <c r="CA186" s="60"/>
      <c r="CB186" s="60"/>
      <c r="CC186" s="61"/>
      <c r="CD186" s="62"/>
      <c r="CE186" s="61"/>
      <c r="CF186" s="62"/>
      <c r="CG186" s="62"/>
      <c r="CH186" s="62"/>
      <c r="CI186" s="79"/>
      <c r="CJ186" s="80"/>
      <c r="CK186" s="80"/>
      <c r="CL186" s="81"/>
      <c r="CM186" s="81"/>
      <c r="CN186" s="81"/>
      <c r="CO186" s="81"/>
      <c r="CP186" s="8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82"/>
      <c r="DH186" s="82"/>
      <c r="DI186" s="82"/>
      <c r="DJ186" s="82"/>
      <c r="DK186" s="82"/>
      <c r="DL186" s="82"/>
      <c r="DM186" s="82"/>
      <c r="DN186" s="82"/>
      <c r="DO186" s="82"/>
      <c r="DP186" s="82"/>
      <c r="DQ186" s="82"/>
    </row>
    <row r="187" spans="1:121" s="1" customFormat="1" hidden="1">
      <c r="A187" s="47"/>
      <c r="B187" s="48"/>
      <c r="C187" s="47"/>
      <c r="D187" s="49"/>
      <c r="E187" s="50"/>
      <c r="F187" s="51"/>
      <c r="G187" s="52"/>
      <c r="H187" s="50"/>
      <c r="I187" s="50"/>
      <c r="J187" s="53"/>
      <c r="K187" s="53"/>
      <c r="L187" s="53"/>
      <c r="M187" s="53"/>
      <c r="N187" s="53"/>
      <c r="O187" s="53"/>
      <c r="P187" s="53"/>
      <c r="Q187" s="53"/>
      <c r="R187" s="58"/>
      <c r="S187" s="65"/>
      <c r="T187" s="66"/>
      <c r="U187" s="67"/>
      <c r="V187" s="67"/>
      <c r="W187" s="53"/>
      <c r="X187" s="56"/>
      <c r="Y187" s="56"/>
      <c r="Z187" s="57"/>
      <c r="AA187" s="57"/>
      <c r="AB187" s="57"/>
      <c r="AC187" s="56"/>
      <c r="AD187" s="58"/>
      <c r="AE187" s="57"/>
      <c r="AF187" s="65"/>
      <c r="AG187" s="57"/>
      <c r="AH187" s="57"/>
      <c r="AI187" s="68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36"/>
      <c r="BN187" s="36"/>
      <c r="BO187" s="36"/>
      <c r="BP187" s="36"/>
      <c r="BQ187" s="36"/>
      <c r="BR187" s="36"/>
      <c r="BS187" s="53"/>
      <c r="BT187" s="53"/>
      <c r="BU187" s="53"/>
      <c r="BV187" s="53"/>
      <c r="BW187" s="53"/>
      <c r="BX187" s="36"/>
      <c r="BY187" s="78"/>
      <c r="BZ187" s="78"/>
      <c r="CA187" s="60"/>
      <c r="CB187" s="60"/>
      <c r="CC187" s="61"/>
      <c r="CD187" s="62"/>
      <c r="CE187" s="61"/>
      <c r="CF187" s="62"/>
      <c r="CG187" s="62"/>
      <c r="CH187" s="62"/>
      <c r="CI187" s="79"/>
      <c r="CJ187" s="80"/>
      <c r="CK187" s="80"/>
      <c r="CL187" s="81"/>
      <c r="CM187" s="81"/>
      <c r="CN187" s="81"/>
      <c r="CO187" s="81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82"/>
      <c r="DH187" s="82"/>
      <c r="DI187" s="82"/>
      <c r="DJ187" s="82"/>
      <c r="DK187" s="82"/>
      <c r="DL187" s="82"/>
      <c r="DM187" s="82"/>
      <c r="DN187" s="82"/>
      <c r="DO187" s="82"/>
      <c r="DP187" s="82"/>
      <c r="DQ187" s="82"/>
    </row>
    <row r="188" spans="1:121" s="1" customFormat="1" hidden="1">
      <c r="A188" s="47"/>
      <c r="B188" s="48"/>
      <c r="C188" s="47"/>
      <c r="D188" s="49"/>
      <c r="E188" s="50"/>
      <c r="F188" s="51"/>
      <c r="G188" s="52"/>
      <c r="H188" s="50"/>
      <c r="I188" s="50"/>
      <c r="J188" s="53"/>
      <c r="K188" s="53"/>
      <c r="L188" s="53"/>
      <c r="M188" s="53"/>
      <c r="N188" s="53"/>
      <c r="O188" s="53"/>
      <c r="P188" s="53"/>
      <c r="Q188" s="53"/>
      <c r="R188" s="58"/>
      <c r="S188" s="65"/>
      <c r="T188" s="66"/>
      <c r="U188" s="67"/>
      <c r="V188" s="67"/>
      <c r="W188" s="53"/>
      <c r="X188" s="56"/>
      <c r="Y188" s="56"/>
      <c r="Z188" s="57"/>
      <c r="AA188" s="57"/>
      <c r="AB188" s="57"/>
      <c r="AC188" s="56"/>
      <c r="AD188" s="58"/>
      <c r="AE188" s="57"/>
      <c r="AF188" s="65"/>
      <c r="AG188" s="57"/>
      <c r="AH188" s="57"/>
      <c r="AI188" s="68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36"/>
      <c r="BN188" s="36"/>
      <c r="BO188" s="36"/>
      <c r="BP188" s="36"/>
      <c r="BQ188" s="36"/>
      <c r="BR188" s="36"/>
      <c r="BS188" s="53"/>
      <c r="BT188" s="53"/>
      <c r="BU188" s="53"/>
      <c r="BV188" s="53"/>
      <c r="BW188" s="53"/>
      <c r="BX188" s="36"/>
      <c r="BY188" s="78"/>
      <c r="BZ188" s="78"/>
      <c r="CA188" s="60"/>
      <c r="CB188" s="60"/>
      <c r="CC188" s="61"/>
      <c r="CD188" s="62"/>
      <c r="CE188" s="61"/>
      <c r="CF188" s="62"/>
      <c r="CG188" s="62"/>
      <c r="CH188" s="62"/>
      <c r="CI188" s="79"/>
      <c r="CJ188" s="80"/>
      <c r="CK188" s="80"/>
      <c r="CL188" s="81"/>
      <c r="CM188" s="81"/>
      <c r="CN188" s="81"/>
      <c r="CO188" s="81"/>
      <c r="CP188" s="8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82"/>
      <c r="DH188" s="82"/>
      <c r="DI188" s="82"/>
      <c r="DJ188" s="82"/>
      <c r="DK188" s="82"/>
      <c r="DL188" s="82"/>
      <c r="DM188" s="82"/>
      <c r="DN188" s="82"/>
      <c r="DO188" s="82"/>
      <c r="DP188" s="82"/>
      <c r="DQ188" s="82"/>
    </row>
    <row r="189" spans="1:121" s="1" customFormat="1" hidden="1">
      <c r="A189" s="47"/>
      <c r="B189" s="48"/>
      <c r="C189" s="47"/>
      <c r="D189" s="49"/>
      <c r="E189" s="50"/>
      <c r="F189" s="51"/>
      <c r="G189" s="52"/>
      <c r="H189" s="50"/>
      <c r="I189" s="50"/>
      <c r="J189" s="53"/>
      <c r="K189" s="53"/>
      <c r="L189" s="53"/>
      <c r="M189" s="53"/>
      <c r="N189" s="53"/>
      <c r="O189" s="53"/>
      <c r="P189" s="53"/>
      <c r="Q189" s="53"/>
      <c r="R189" s="58"/>
      <c r="S189" s="65"/>
      <c r="T189" s="66"/>
      <c r="U189" s="67"/>
      <c r="V189" s="67"/>
      <c r="W189" s="53"/>
      <c r="X189" s="56"/>
      <c r="Y189" s="56"/>
      <c r="Z189" s="57"/>
      <c r="AA189" s="57"/>
      <c r="AB189" s="57"/>
      <c r="AC189" s="56"/>
      <c r="AD189" s="58"/>
      <c r="AE189" s="57"/>
      <c r="AF189" s="65"/>
      <c r="AG189" s="57"/>
      <c r="AH189" s="57"/>
      <c r="AI189" s="68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36"/>
      <c r="BN189" s="36"/>
      <c r="BO189" s="36"/>
      <c r="BP189" s="36"/>
      <c r="BQ189" s="36"/>
      <c r="BR189" s="36"/>
      <c r="BS189" s="53"/>
      <c r="BT189" s="53"/>
      <c r="BU189" s="53"/>
      <c r="BV189" s="53"/>
      <c r="BW189" s="53"/>
      <c r="BX189" s="36"/>
      <c r="BY189" s="78"/>
      <c r="BZ189" s="78"/>
      <c r="CA189" s="60"/>
      <c r="CB189" s="60"/>
      <c r="CC189" s="61"/>
      <c r="CD189" s="62"/>
      <c r="CE189" s="61"/>
      <c r="CF189" s="62"/>
      <c r="CG189" s="62"/>
      <c r="CH189" s="62"/>
      <c r="CI189" s="79"/>
      <c r="CJ189" s="80"/>
      <c r="CK189" s="80"/>
      <c r="CL189" s="81"/>
      <c r="CM189" s="81"/>
      <c r="CN189" s="81"/>
      <c r="CO189" s="81"/>
      <c r="CP189" s="8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82"/>
      <c r="DH189" s="82"/>
      <c r="DI189" s="82"/>
      <c r="DJ189" s="82"/>
      <c r="DK189" s="82"/>
      <c r="DL189" s="82"/>
      <c r="DM189" s="82"/>
      <c r="DN189" s="82"/>
      <c r="DO189" s="82"/>
      <c r="DP189" s="82"/>
      <c r="DQ189" s="82"/>
    </row>
    <row r="190" spans="1:121" s="1" customFormat="1" hidden="1">
      <c r="A190" s="47"/>
      <c r="B190" s="48"/>
      <c r="C190" s="47"/>
      <c r="D190" s="49"/>
      <c r="E190" s="50"/>
      <c r="F190" s="51"/>
      <c r="G190" s="52"/>
      <c r="H190" s="50"/>
      <c r="I190" s="50"/>
      <c r="J190" s="53"/>
      <c r="K190" s="53"/>
      <c r="L190" s="53"/>
      <c r="M190" s="53"/>
      <c r="N190" s="53"/>
      <c r="O190" s="53"/>
      <c r="P190" s="53"/>
      <c r="Q190" s="53"/>
      <c r="R190" s="58"/>
      <c r="S190" s="65"/>
      <c r="T190" s="66"/>
      <c r="U190" s="67"/>
      <c r="V190" s="67"/>
      <c r="W190" s="53"/>
      <c r="X190" s="56"/>
      <c r="Y190" s="56"/>
      <c r="Z190" s="57"/>
      <c r="AA190" s="57"/>
      <c r="AB190" s="57"/>
      <c r="AC190" s="56"/>
      <c r="AD190" s="58"/>
      <c r="AE190" s="57"/>
      <c r="AF190" s="65"/>
      <c r="AG190" s="57"/>
      <c r="AH190" s="57"/>
      <c r="AI190" s="68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36"/>
      <c r="BN190" s="36"/>
      <c r="BO190" s="36"/>
      <c r="BP190" s="36"/>
      <c r="BQ190" s="36"/>
      <c r="BR190" s="36"/>
      <c r="BS190" s="53"/>
      <c r="BT190" s="53"/>
      <c r="BU190" s="53"/>
      <c r="BV190" s="53"/>
      <c r="BW190" s="53"/>
      <c r="BX190" s="36"/>
      <c r="BY190" s="78"/>
      <c r="BZ190" s="78"/>
      <c r="CA190" s="60"/>
      <c r="CB190" s="60"/>
      <c r="CC190" s="61"/>
      <c r="CD190" s="62"/>
      <c r="CE190" s="61"/>
      <c r="CF190" s="62"/>
      <c r="CG190" s="62"/>
      <c r="CH190" s="62"/>
      <c r="CI190" s="79"/>
      <c r="CJ190" s="80"/>
      <c r="CK190" s="80"/>
      <c r="CL190" s="81"/>
      <c r="CM190" s="81"/>
      <c r="CN190" s="81"/>
      <c r="CO190" s="81"/>
      <c r="CP190" s="8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/>
      <c r="DH190" s="82"/>
      <c r="DI190" s="82"/>
      <c r="DJ190" s="82"/>
      <c r="DK190" s="82"/>
      <c r="DL190" s="82"/>
      <c r="DM190" s="82"/>
      <c r="DN190" s="82"/>
      <c r="DO190" s="82"/>
      <c r="DP190" s="82"/>
      <c r="DQ190" s="82"/>
    </row>
    <row r="191" spans="1:121" s="1" customFormat="1" hidden="1">
      <c r="A191" s="47"/>
      <c r="B191" s="48"/>
      <c r="C191" s="47"/>
      <c r="D191" s="49"/>
      <c r="E191" s="50"/>
      <c r="F191" s="51"/>
      <c r="G191" s="52"/>
      <c r="H191" s="50"/>
      <c r="I191" s="50"/>
      <c r="J191" s="53"/>
      <c r="K191" s="53"/>
      <c r="L191" s="53"/>
      <c r="M191" s="53"/>
      <c r="N191" s="53"/>
      <c r="O191" s="53"/>
      <c r="P191" s="53"/>
      <c r="Q191" s="53"/>
      <c r="R191" s="58"/>
      <c r="S191" s="65"/>
      <c r="T191" s="66"/>
      <c r="U191" s="67"/>
      <c r="V191" s="67"/>
      <c r="W191" s="53"/>
      <c r="X191" s="56"/>
      <c r="Y191" s="56"/>
      <c r="Z191" s="57"/>
      <c r="AA191" s="57"/>
      <c r="AB191" s="57"/>
      <c r="AC191" s="56"/>
      <c r="AD191" s="58"/>
      <c r="AE191" s="57"/>
      <c r="AF191" s="65"/>
      <c r="AG191" s="57"/>
      <c r="AH191" s="57"/>
      <c r="AI191" s="68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36"/>
      <c r="BN191" s="36"/>
      <c r="BO191" s="36"/>
      <c r="BP191" s="36"/>
      <c r="BQ191" s="36"/>
      <c r="BR191" s="36"/>
      <c r="BS191" s="53"/>
      <c r="BT191" s="53"/>
      <c r="BU191" s="53"/>
      <c r="BV191" s="53"/>
      <c r="BW191" s="53"/>
      <c r="BX191" s="36"/>
      <c r="BY191" s="78"/>
      <c r="BZ191" s="78"/>
      <c r="CA191" s="60"/>
      <c r="CB191" s="60"/>
      <c r="CC191" s="61"/>
      <c r="CD191" s="62"/>
      <c r="CE191" s="61"/>
      <c r="CF191" s="62"/>
      <c r="CG191" s="62"/>
      <c r="CH191" s="62"/>
      <c r="CI191" s="79"/>
      <c r="CJ191" s="80"/>
      <c r="CK191" s="80"/>
      <c r="CL191" s="81"/>
      <c r="CM191" s="81"/>
      <c r="CN191" s="81"/>
      <c r="CO191" s="81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</row>
    <row r="192" spans="1:121" s="1" customFormat="1" hidden="1">
      <c r="A192" s="47"/>
      <c r="B192" s="48"/>
      <c r="C192" s="47"/>
      <c r="D192" s="49"/>
      <c r="E192" s="50"/>
      <c r="F192" s="51"/>
      <c r="G192" s="52"/>
      <c r="H192" s="50"/>
      <c r="I192" s="50"/>
      <c r="J192" s="53"/>
      <c r="K192" s="53"/>
      <c r="L192" s="53"/>
      <c r="M192" s="53"/>
      <c r="N192" s="53"/>
      <c r="O192" s="53"/>
      <c r="P192" s="53"/>
      <c r="Q192" s="53"/>
      <c r="R192" s="58"/>
      <c r="S192" s="65"/>
      <c r="T192" s="66"/>
      <c r="U192" s="67"/>
      <c r="V192" s="67"/>
      <c r="W192" s="53"/>
      <c r="X192" s="56"/>
      <c r="Y192" s="56"/>
      <c r="Z192" s="57"/>
      <c r="AA192" s="57"/>
      <c r="AB192" s="57"/>
      <c r="AC192" s="56"/>
      <c r="AD192" s="58"/>
      <c r="AE192" s="57"/>
      <c r="AF192" s="65"/>
      <c r="AG192" s="57"/>
      <c r="AH192" s="57"/>
      <c r="AI192" s="68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36"/>
      <c r="BN192" s="36"/>
      <c r="BO192" s="36"/>
      <c r="BP192" s="36"/>
      <c r="BQ192" s="36"/>
      <c r="BR192" s="36"/>
      <c r="BS192" s="53"/>
      <c r="BT192" s="53"/>
      <c r="BU192" s="53"/>
      <c r="BV192" s="53"/>
      <c r="BW192" s="53"/>
      <c r="BX192" s="36"/>
      <c r="BY192" s="78"/>
      <c r="BZ192" s="78"/>
      <c r="CA192" s="60"/>
      <c r="CB192" s="60"/>
      <c r="CC192" s="61"/>
      <c r="CD192" s="62"/>
      <c r="CE192" s="61"/>
      <c r="CF192" s="62"/>
      <c r="CG192" s="62"/>
      <c r="CH192" s="62"/>
      <c r="CI192" s="79"/>
      <c r="CJ192" s="80"/>
      <c r="CK192" s="80"/>
      <c r="CL192" s="81"/>
      <c r="CM192" s="81"/>
      <c r="CN192" s="81"/>
      <c r="CO192" s="81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</row>
    <row r="193" spans="1:121" s="1" customFormat="1" hidden="1">
      <c r="A193" s="47"/>
      <c r="B193" s="48"/>
      <c r="C193" s="47"/>
      <c r="D193" s="49"/>
      <c r="E193" s="50"/>
      <c r="F193" s="51"/>
      <c r="G193" s="52"/>
      <c r="H193" s="50"/>
      <c r="I193" s="50"/>
      <c r="J193" s="53"/>
      <c r="K193" s="53"/>
      <c r="L193" s="53"/>
      <c r="M193" s="53"/>
      <c r="N193" s="53"/>
      <c r="O193" s="53"/>
      <c r="P193" s="53"/>
      <c r="Q193" s="53"/>
      <c r="R193" s="58"/>
      <c r="S193" s="65"/>
      <c r="T193" s="66"/>
      <c r="U193" s="67"/>
      <c r="V193" s="67"/>
      <c r="W193" s="53"/>
      <c r="X193" s="56"/>
      <c r="Y193" s="56"/>
      <c r="Z193" s="57"/>
      <c r="AA193" s="57"/>
      <c r="AB193" s="57"/>
      <c r="AC193" s="56"/>
      <c r="AD193" s="58"/>
      <c r="AE193" s="57"/>
      <c r="AF193" s="65"/>
      <c r="AG193" s="57"/>
      <c r="AH193" s="57"/>
      <c r="AI193" s="68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36"/>
      <c r="BN193" s="36"/>
      <c r="BO193" s="36"/>
      <c r="BP193" s="36"/>
      <c r="BQ193" s="36"/>
      <c r="BR193" s="36"/>
      <c r="BS193" s="53"/>
      <c r="BT193" s="53"/>
      <c r="BU193" s="53"/>
      <c r="BV193" s="53"/>
      <c r="BW193" s="53"/>
      <c r="BX193" s="36"/>
      <c r="BY193" s="78"/>
      <c r="BZ193" s="78"/>
      <c r="CA193" s="60"/>
      <c r="CB193" s="60"/>
      <c r="CC193" s="61"/>
      <c r="CD193" s="62"/>
      <c r="CE193" s="61"/>
      <c r="CF193" s="62"/>
      <c r="CG193" s="62"/>
      <c r="CH193" s="62"/>
      <c r="CI193" s="79"/>
      <c r="CJ193" s="80"/>
      <c r="CK193" s="80"/>
      <c r="CL193" s="81"/>
      <c r="CM193" s="81"/>
      <c r="CN193" s="81"/>
      <c r="CO193" s="81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82"/>
      <c r="DH193" s="82"/>
      <c r="DI193" s="82"/>
      <c r="DJ193" s="82"/>
      <c r="DK193" s="82"/>
      <c r="DL193" s="82"/>
      <c r="DM193" s="82"/>
      <c r="DN193" s="82"/>
      <c r="DO193" s="82"/>
      <c r="DP193" s="82"/>
      <c r="DQ193" s="82"/>
    </row>
    <row r="194" spans="1:121" s="1" customFormat="1" hidden="1">
      <c r="A194" s="47"/>
      <c r="B194" s="48"/>
      <c r="C194" s="47"/>
      <c r="D194" s="49"/>
      <c r="E194" s="50"/>
      <c r="F194" s="51"/>
      <c r="G194" s="52"/>
      <c r="H194" s="50"/>
      <c r="I194" s="50"/>
      <c r="J194" s="53"/>
      <c r="K194" s="53"/>
      <c r="L194" s="53"/>
      <c r="M194" s="53"/>
      <c r="N194" s="53"/>
      <c r="O194" s="53"/>
      <c r="P194" s="53"/>
      <c r="Q194" s="53"/>
      <c r="R194" s="58"/>
      <c r="S194" s="65"/>
      <c r="T194" s="66"/>
      <c r="U194" s="67"/>
      <c r="V194" s="67"/>
      <c r="W194" s="53"/>
      <c r="X194" s="56"/>
      <c r="Y194" s="56"/>
      <c r="Z194" s="57"/>
      <c r="AA194" s="57"/>
      <c r="AB194" s="57"/>
      <c r="AC194" s="56"/>
      <c r="AD194" s="58"/>
      <c r="AE194" s="57"/>
      <c r="AF194" s="65"/>
      <c r="AG194" s="57"/>
      <c r="AH194" s="57"/>
      <c r="AI194" s="68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36"/>
      <c r="BN194" s="36"/>
      <c r="BO194" s="36"/>
      <c r="BP194" s="36"/>
      <c r="BQ194" s="36"/>
      <c r="BR194" s="36"/>
      <c r="BS194" s="53"/>
      <c r="BT194" s="53"/>
      <c r="BU194" s="53"/>
      <c r="BV194" s="53"/>
      <c r="BW194" s="53"/>
      <c r="BX194" s="36"/>
      <c r="BY194" s="78"/>
      <c r="BZ194" s="78"/>
      <c r="CA194" s="60"/>
      <c r="CB194" s="60"/>
      <c r="CC194" s="61"/>
      <c r="CD194" s="62"/>
      <c r="CE194" s="61"/>
      <c r="CF194" s="62"/>
      <c r="CG194" s="62"/>
      <c r="CH194" s="62"/>
      <c r="CI194" s="79"/>
      <c r="CJ194" s="80"/>
      <c r="CK194" s="80"/>
      <c r="CL194" s="81"/>
      <c r="CM194" s="81"/>
      <c r="CN194" s="81"/>
      <c r="CO194" s="81"/>
      <c r="CP194" s="8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82"/>
      <c r="DH194" s="82"/>
      <c r="DI194" s="82"/>
      <c r="DJ194" s="82"/>
      <c r="DK194" s="82"/>
      <c r="DL194" s="82"/>
      <c r="DM194" s="82"/>
      <c r="DN194" s="82"/>
      <c r="DO194" s="82"/>
      <c r="DP194" s="82"/>
      <c r="DQ194" s="82"/>
    </row>
    <row r="195" spans="1:121" s="1" customFormat="1" hidden="1">
      <c r="A195" s="47"/>
      <c r="B195" s="48"/>
      <c r="C195" s="47"/>
      <c r="D195" s="49"/>
      <c r="E195" s="50"/>
      <c r="F195" s="51"/>
      <c r="G195" s="52"/>
      <c r="H195" s="50"/>
      <c r="I195" s="50"/>
      <c r="J195" s="53"/>
      <c r="K195" s="53"/>
      <c r="L195" s="53"/>
      <c r="M195" s="53"/>
      <c r="N195" s="53"/>
      <c r="O195" s="53"/>
      <c r="P195" s="53"/>
      <c r="Q195" s="53"/>
      <c r="R195" s="58"/>
      <c r="S195" s="65"/>
      <c r="T195" s="66"/>
      <c r="U195" s="67"/>
      <c r="V195" s="67"/>
      <c r="W195" s="53"/>
      <c r="X195" s="56"/>
      <c r="Y195" s="56"/>
      <c r="Z195" s="57"/>
      <c r="AA195" s="57"/>
      <c r="AB195" s="57"/>
      <c r="AC195" s="56"/>
      <c r="AD195" s="58"/>
      <c r="AE195" s="57"/>
      <c r="AF195" s="65"/>
      <c r="AG195" s="57"/>
      <c r="AH195" s="57"/>
      <c r="AI195" s="68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36"/>
      <c r="BN195" s="36"/>
      <c r="BO195" s="36"/>
      <c r="BP195" s="36"/>
      <c r="BQ195" s="36"/>
      <c r="BR195" s="36"/>
      <c r="BS195" s="53"/>
      <c r="BT195" s="53"/>
      <c r="BU195" s="53"/>
      <c r="BV195" s="53"/>
      <c r="BW195" s="53"/>
      <c r="BX195" s="36"/>
      <c r="BY195" s="78"/>
      <c r="BZ195" s="78"/>
      <c r="CA195" s="60"/>
      <c r="CB195" s="60"/>
      <c r="CC195" s="61"/>
      <c r="CD195" s="62"/>
      <c r="CE195" s="61"/>
      <c r="CF195" s="62"/>
      <c r="CG195" s="62"/>
      <c r="CH195" s="62"/>
      <c r="CI195" s="79"/>
      <c r="CJ195" s="80"/>
      <c r="CK195" s="80"/>
      <c r="CL195" s="81"/>
      <c r="CM195" s="81"/>
      <c r="CN195" s="81"/>
      <c r="CO195" s="81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82"/>
      <c r="DH195" s="82"/>
      <c r="DI195" s="82"/>
      <c r="DJ195" s="82"/>
      <c r="DK195" s="82"/>
      <c r="DL195" s="82"/>
      <c r="DM195" s="82"/>
      <c r="DN195" s="82"/>
      <c r="DO195" s="82"/>
      <c r="DP195" s="82"/>
      <c r="DQ195" s="82"/>
    </row>
    <row r="196" spans="1:121" s="1" customFormat="1" hidden="1">
      <c r="A196" s="47"/>
      <c r="B196" s="48"/>
      <c r="C196" s="47"/>
      <c r="D196" s="49"/>
      <c r="E196" s="50"/>
      <c r="F196" s="51"/>
      <c r="G196" s="52"/>
      <c r="H196" s="50"/>
      <c r="I196" s="50"/>
      <c r="J196" s="53"/>
      <c r="K196" s="53"/>
      <c r="L196" s="53"/>
      <c r="M196" s="53"/>
      <c r="N196" s="53"/>
      <c r="O196" s="53"/>
      <c r="P196" s="53"/>
      <c r="Q196" s="53"/>
      <c r="R196" s="58"/>
      <c r="S196" s="65"/>
      <c r="T196" s="66"/>
      <c r="U196" s="67"/>
      <c r="V196" s="67"/>
      <c r="W196" s="53"/>
      <c r="X196" s="56"/>
      <c r="Y196" s="56"/>
      <c r="Z196" s="57"/>
      <c r="AA196" s="57"/>
      <c r="AB196" s="57"/>
      <c r="AC196" s="56"/>
      <c r="AD196" s="58"/>
      <c r="AE196" s="57"/>
      <c r="AF196" s="65"/>
      <c r="AG196" s="57"/>
      <c r="AH196" s="57"/>
      <c r="AI196" s="68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36"/>
      <c r="BN196" s="36"/>
      <c r="BO196" s="36"/>
      <c r="BP196" s="36"/>
      <c r="BQ196" s="36"/>
      <c r="BR196" s="36"/>
      <c r="BS196" s="53"/>
      <c r="BT196" s="53"/>
      <c r="BU196" s="53"/>
      <c r="BV196" s="53"/>
      <c r="BW196" s="53"/>
      <c r="BX196" s="36"/>
      <c r="BY196" s="78"/>
      <c r="BZ196" s="78"/>
      <c r="CA196" s="60"/>
      <c r="CB196" s="60"/>
      <c r="CC196" s="61"/>
      <c r="CD196" s="62"/>
      <c r="CE196" s="61"/>
      <c r="CF196" s="62"/>
      <c r="CG196" s="62"/>
      <c r="CH196" s="62"/>
      <c r="CI196" s="79"/>
      <c r="CJ196" s="80"/>
      <c r="CK196" s="80"/>
      <c r="CL196" s="81"/>
      <c r="CM196" s="81"/>
      <c r="CN196" s="81"/>
      <c r="CO196" s="81"/>
      <c r="CP196" s="8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82"/>
      <c r="DH196" s="82"/>
      <c r="DI196" s="82"/>
      <c r="DJ196" s="82"/>
      <c r="DK196" s="82"/>
      <c r="DL196" s="82"/>
      <c r="DM196" s="82"/>
      <c r="DN196" s="82"/>
      <c r="DO196" s="82"/>
      <c r="DP196" s="82"/>
      <c r="DQ196" s="82"/>
    </row>
    <row r="197" spans="1:121" s="1" customFormat="1" hidden="1">
      <c r="A197" s="47"/>
      <c r="B197" s="48"/>
      <c r="C197" s="47"/>
      <c r="D197" s="49"/>
      <c r="E197" s="50"/>
      <c r="F197" s="51"/>
      <c r="G197" s="52"/>
      <c r="H197" s="50"/>
      <c r="I197" s="50"/>
      <c r="J197" s="53"/>
      <c r="K197" s="53"/>
      <c r="L197" s="53"/>
      <c r="M197" s="53"/>
      <c r="N197" s="53"/>
      <c r="O197" s="53"/>
      <c r="P197" s="53"/>
      <c r="Q197" s="53"/>
      <c r="R197" s="58"/>
      <c r="S197" s="65"/>
      <c r="T197" s="66"/>
      <c r="U197" s="67"/>
      <c r="V197" s="67"/>
      <c r="W197" s="53"/>
      <c r="X197" s="56"/>
      <c r="Y197" s="56"/>
      <c r="Z197" s="57"/>
      <c r="AA197" s="57"/>
      <c r="AB197" s="57"/>
      <c r="AC197" s="56"/>
      <c r="AD197" s="58"/>
      <c r="AE197" s="57"/>
      <c r="AF197" s="65"/>
      <c r="AG197" s="57"/>
      <c r="AH197" s="57"/>
      <c r="AI197" s="68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36"/>
      <c r="BN197" s="36"/>
      <c r="BO197" s="36"/>
      <c r="BP197" s="36"/>
      <c r="BQ197" s="36"/>
      <c r="BR197" s="36"/>
      <c r="BS197" s="53"/>
      <c r="BT197" s="53"/>
      <c r="BU197" s="53"/>
      <c r="BV197" s="53"/>
      <c r="BW197" s="53"/>
      <c r="BX197" s="36"/>
      <c r="BY197" s="78"/>
      <c r="BZ197" s="78"/>
      <c r="CA197" s="60"/>
      <c r="CB197" s="60"/>
      <c r="CC197" s="61"/>
      <c r="CD197" s="62"/>
      <c r="CE197" s="61"/>
      <c r="CF197" s="62"/>
      <c r="CG197" s="62"/>
      <c r="CH197" s="62"/>
      <c r="CI197" s="79"/>
      <c r="CJ197" s="80"/>
      <c r="CK197" s="80"/>
      <c r="CL197" s="81"/>
      <c r="CM197" s="81"/>
      <c r="CN197" s="81"/>
      <c r="CO197" s="81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82"/>
      <c r="DO197" s="82"/>
      <c r="DP197" s="82"/>
      <c r="DQ197" s="82"/>
    </row>
    <row r="198" spans="1:121" s="1" customFormat="1" hidden="1">
      <c r="A198" s="47"/>
      <c r="B198" s="48"/>
      <c r="C198" s="47"/>
      <c r="D198" s="49"/>
      <c r="E198" s="50"/>
      <c r="F198" s="51"/>
      <c r="G198" s="52"/>
      <c r="H198" s="50"/>
      <c r="I198" s="50"/>
      <c r="J198" s="53"/>
      <c r="K198" s="53"/>
      <c r="L198" s="53"/>
      <c r="M198" s="53"/>
      <c r="N198" s="53"/>
      <c r="O198" s="53"/>
      <c r="P198" s="53"/>
      <c r="Q198" s="53"/>
      <c r="R198" s="58"/>
      <c r="S198" s="65"/>
      <c r="T198" s="66"/>
      <c r="U198" s="67"/>
      <c r="V198" s="67"/>
      <c r="W198" s="53"/>
      <c r="X198" s="56"/>
      <c r="Y198" s="56"/>
      <c r="Z198" s="57"/>
      <c r="AA198" s="57"/>
      <c r="AB198" s="57"/>
      <c r="AC198" s="56"/>
      <c r="AD198" s="58"/>
      <c r="AE198" s="57"/>
      <c r="AF198" s="65"/>
      <c r="AG198" s="57"/>
      <c r="AH198" s="57"/>
      <c r="AI198" s="68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36"/>
      <c r="BN198" s="36"/>
      <c r="BO198" s="36"/>
      <c r="BP198" s="36"/>
      <c r="BQ198" s="36"/>
      <c r="BR198" s="36"/>
      <c r="BS198" s="53"/>
      <c r="BT198" s="53"/>
      <c r="BU198" s="53"/>
      <c r="BV198" s="53"/>
      <c r="BW198" s="53"/>
      <c r="BX198" s="36"/>
      <c r="BY198" s="78"/>
      <c r="BZ198" s="78"/>
      <c r="CA198" s="60"/>
      <c r="CB198" s="60"/>
      <c r="CC198" s="61"/>
      <c r="CD198" s="62"/>
      <c r="CE198" s="61"/>
      <c r="CF198" s="62"/>
      <c r="CG198" s="62"/>
      <c r="CH198" s="62"/>
      <c r="CI198" s="79"/>
      <c r="CJ198" s="80"/>
      <c r="CK198" s="80"/>
      <c r="CL198" s="81"/>
      <c r="CM198" s="81"/>
      <c r="CN198" s="81"/>
      <c r="CO198" s="81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82"/>
      <c r="DH198" s="82"/>
      <c r="DI198" s="82"/>
      <c r="DJ198" s="82"/>
      <c r="DK198" s="82"/>
      <c r="DL198" s="82"/>
      <c r="DM198" s="82"/>
      <c r="DN198" s="82"/>
      <c r="DO198" s="82"/>
      <c r="DP198" s="82"/>
      <c r="DQ198" s="82"/>
    </row>
    <row r="199" spans="1:121" s="1" customFormat="1" hidden="1">
      <c r="A199" s="47"/>
      <c r="B199" s="48"/>
      <c r="C199" s="47"/>
      <c r="D199" s="49"/>
      <c r="E199" s="50"/>
      <c r="F199" s="51"/>
      <c r="G199" s="52"/>
      <c r="H199" s="50"/>
      <c r="I199" s="50"/>
      <c r="J199" s="53"/>
      <c r="K199" s="53"/>
      <c r="L199" s="53"/>
      <c r="M199" s="53"/>
      <c r="N199" s="53"/>
      <c r="O199" s="53"/>
      <c r="P199" s="53"/>
      <c r="Q199" s="53"/>
      <c r="R199" s="58"/>
      <c r="S199" s="65"/>
      <c r="T199" s="66"/>
      <c r="U199" s="67"/>
      <c r="V199" s="67"/>
      <c r="W199" s="53"/>
      <c r="X199" s="56"/>
      <c r="Y199" s="56"/>
      <c r="Z199" s="57"/>
      <c r="AA199" s="57"/>
      <c r="AB199" s="57"/>
      <c r="AC199" s="56"/>
      <c r="AD199" s="58"/>
      <c r="AE199" s="57"/>
      <c r="AF199" s="65"/>
      <c r="AG199" s="57"/>
      <c r="AH199" s="57"/>
      <c r="AI199" s="68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36"/>
      <c r="BN199" s="36"/>
      <c r="BO199" s="36"/>
      <c r="BP199" s="36"/>
      <c r="BQ199" s="36"/>
      <c r="BR199" s="36"/>
      <c r="BS199" s="53"/>
      <c r="BT199" s="53"/>
      <c r="BU199" s="53"/>
      <c r="BV199" s="53"/>
      <c r="BW199" s="53"/>
      <c r="BX199" s="36"/>
      <c r="BY199" s="78"/>
      <c r="BZ199" s="78"/>
      <c r="CA199" s="60"/>
      <c r="CB199" s="60"/>
      <c r="CC199" s="61"/>
      <c r="CD199" s="62"/>
      <c r="CE199" s="61"/>
      <c r="CF199" s="62"/>
      <c r="CG199" s="62"/>
      <c r="CH199" s="62"/>
      <c r="CI199" s="79"/>
      <c r="CJ199" s="80"/>
      <c r="CK199" s="80"/>
      <c r="CL199" s="81"/>
      <c r="CM199" s="81"/>
      <c r="CN199" s="81"/>
      <c r="CO199" s="81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  <c r="DL199" s="82"/>
      <c r="DM199" s="82"/>
      <c r="DN199" s="82"/>
      <c r="DO199" s="82"/>
      <c r="DP199" s="82"/>
      <c r="DQ199" s="82"/>
    </row>
    <row r="200" spans="1:121" s="1" customFormat="1" hidden="1">
      <c r="A200" s="47"/>
      <c r="B200" s="48"/>
      <c r="C200" s="47"/>
      <c r="D200" s="49"/>
      <c r="E200" s="50"/>
      <c r="F200" s="51"/>
      <c r="G200" s="52"/>
      <c r="H200" s="50"/>
      <c r="I200" s="50"/>
      <c r="J200" s="53"/>
      <c r="K200" s="53"/>
      <c r="L200" s="53"/>
      <c r="M200" s="53"/>
      <c r="N200" s="53"/>
      <c r="O200" s="53"/>
      <c r="P200" s="53"/>
      <c r="Q200" s="53"/>
      <c r="R200" s="58"/>
      <c r="S200" s="65"/>
      <c r="T200" s="66"/>
      <c r="U200" s="67"/>
      <c r="V200" s="67"/>
      <c r="W200" s="53"/>
      <c r="X200" s="56"/>
      <c r="Y200" s="56"/>
      <c r="Z200" s="57"/>
      <c r="AA200" s="57"/>
      <c r="AB200" s="57"/>
      <c r="AC200" s="56"/>
      <c r="AD200" s="58"/>
      <c r="AE200" s="57"/>
      <c r="AF200" s="65"/>
      <c r="AG200" s="57"/>
      <c r="AH200" s="57"/>
      <c r="AI200" s="68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36"/>
      <c r="BN200" s="36"/>
      <c r="BO200" s="36"/>
      <c r="BP200" s="36"/>
      <c r="BQ200" s="36"/>
      <c r="BR200" s="36"/>
      <c r="BS200" s="53"/>
      <c r="BT200" s="53"/>
      <c r="BU200" s="53"/>
      <c r="BV200" s="53"/>
      <c r="BW200" s="53"/>
      <c r="BX200" s="36"/>
      <c r="BY200" s="78"/>
      <c r="BZ200" s="78"/>
      <c r="CA200" s="60"/>
      <c r="CB200" s="60"/>
      <c r="CC200" s="61"/>
      <c r="CD200" s="62"/>
      <c r="CE200" s="61"/>
      <c r="CF200" s="62"/>
      <c r="CG200" s="62"/>
      <c r="CH200" s="62"/>
      <c r="CI200" s="79"/>
      <c r="CJ200" s="80"/>
      <c r="CK200" s="80"/>
      <c r="CL200" s="81"/>
      <c r="CM200" s="81"/>
      <c r="CN200" s="81"/>
      <c r="CO200" s="81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2"/>
      <c r="DP200" s="82"/>
      <c r="DQ200" s="82"/>
    </row>
    <row r="201" spans="1:121" s="1" customFormat="1" hidden="1">
      <c r="A201" s="47"/>
      <c r="B201" s="48"/>
      <c r="C201" s="47"/>
      <c r="D201" s="49"/>
      <c r="E201" s="50"/>
      <c r="F201" s="51"/>
      <c r="G201" s="52"/>
      <c r="H201" s="50"/>
      <c r="I201" s="50"/>
      <c r="J201" s="53"/>
      <c r="K201" s="53"/>
      <c r="L201" s="53"/>
      <c r="M201" s="53"/>
      <c r="N201" s="53"/>
      <c r="O201" s="53"/>
      <c r="P201" s="53"/>
      <c r="Q201" s="53"/>
      <c r="R201" s="58"/>
      <c r="S201" s="65"/>
      <c r="T201" s="66"/>
      <c r="U201" s="67"/>
      <c r="V201" s="67"/>
      <c r="W201" s="53"/>
      <c r="X201" s="56"/>
      <c r="Y201" s="56"/>
      <c r="Z201" s="57"/>
      <c r="AA201" s="57"/>
      <c r="AB201" s="57"/>
      <c r="AC201" s="56"/>
      <c r="AD201" s="58"/>
      <c r="AE201" s="57"/>
      <c r="AF201" s="65"/>
      <c r="AG201" s="57"/>
      <c r="AH201" s="57"/>
      <c r="AI201" s="68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36"/>
      <c r="BN201" s="36"/>
      <c r="BO201" s="36"/>
      <c r="BP201" s="36"/>
      <c r="BQ201" s="36"/>
      <c r="BR201" s="36"/>
      <c r="BS201" s="53"/>
      <c r="BT201" s="53"/>
      <c r="BU201" s="53"/>
      <c r="BV201" s="53"/>
      <c r="BW201" s="53"/>
      <c r="BX201" s="36"/>
      <c r="BY201" s="78"/>
      <c r="BZ201" s="78"/>
      <c r="CA201" s="60"/>
      <c r="CB201" s="60"/>
      <c r="CC201" s="61"/>
      <c r="CD201" s="62"/>
      <c r="CE201" s="61"/>
      <c r="CF201" s="62"/>
      <c r="CG201" s="62"/>
      <c r="CH201" s="62"/>
      <c r="CI201" s="79"/>
      <c r="CJ201" s="80"/>
      <c r="CK201" s="80"/>
      <c r="CL201" s="81"/>
      <c r="CM201" s="81"/>
      <c r="CN201" s="81"/>
      <c r="CO201" s="81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2"/>
      <c r="DP201" s="82"/>
      <c r="DQ201" s="82"/>
    </row>
    <row r="202" spans="1:121" s="1" customFormat="1" hidden="1">
      <c r="A202" s="47"/>
      <c r="B202" s="48"/>
      <c r="C202" s="47"/>
      <c r="D202" s="49"/>
      <c r="E202" s="50"/>
      <c r="F202" s="51"/>
      <c r="G202" s="52"/>
      <c r="H202" s="50"/>
      <c r="I202" s="50"/>
      <c r="J202" s="53"/>
      <c r="K202" s="53"/>
      <c r="L202" s="53"/>
      <c r="M202" s="53"/>
      <c r="N202" s="53"/>
      <c r="O202" s="53"/>
      <c r="P202" s="53"/>
      <c r="Q202" s="53"/>
      <c r="R202" s="58"/>
      <c r="S202" s="65"/>
      <c r="T202" s="66"/>
      <c r="U202" s="67"/>
      <c r="V202" s="67"/>
      <c r="W202" s="53"/>
      <c r="X202" s="56"/>
      <c r="Y202" s="56"/>
      <c r="Z202" s="57"/>
      <c r="AA202" s="57"/>
      <c r="AB202" s="57"/>
      <c r="AC202" s="56"/>
      <c r="AD202" s="58"/>
      <c r="AE202" s="57"/>
      <c r="AF202" s="65"/>
      <c r="AG202" s="57"/>
      <c r="AH202" s="57"/>
      <c r="AI202" s="68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36"/>
      <c r="BN202" s="36"/>
      <c r="BO202" s="36"/>
      <c r="BP202" s="36"/>
      <c r="BQ202" s="36"/>
      <c r="BR202" s="36"/>
      <c r="BS202" s="53"/>
      <c r="BT202" s="53"/>
      <c r="BU202" s="53"/>
      <c r="BV202" s="53"/>
      <c r="BW202" s="53"/>
      <c r="BX202" s="36"/>
      <c r="BY202" s="78"/>
      <c r="BZ202" s="78"/>
      <c r="CA202" s="60"/>
      <c r="CB202" s="60"/>
      <c r="CC202" s="61"/>
      <c r="CD202" s="62"/>
      <c r="CE202" s="61"/>
      <c r="CF202" s="62"/>
      <c r="CG202" s="62"/>
      <c r="CH202" s="62"/>
      <c r="CI202" s="79"/>
      <c r="CJ202" s="80"/>
      <c r="CK202" s="80"/>
      <c r="CL202" s="81"/>
      <c r="CM202" s="81"/>
      <c r="CN202" s="81"/>
      <c r="CO202" s="81"/>
      <c r="CP202" s="8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2"/>
      <c r="DJ202" s="82"/>
      <c r="DK202" s="82"/>
      <c r="DL202" s="82"/>
      <c r="DM202" s="82"/>
      <c r="DN202" s="82"/>
      <c r="DO202" s="82"/>
      <c r="DP202" s="82"/>
      <c r="DQ202" s="82"/>
    </row>
    <row r="203" spans="1:121" s="1" customFormat="1" hidden="1">
      <c r="A203" s="47"/>
      <c r="B203" s="48"/>
      <c r="C203" s="47"/>
      <c r="D203" s="49"/>
      <c r="E203" s="50"/>
      <c r="F203" s="51"/>
      <c r="G203" s="52"/>
      <c r="H203" s="50"/>
      <c r="I203" s="50"/>
      <c r="J203" s="53"/>
      <c r="K203" s="53"/>
      <c r="L203" s="53"/>
      <c r="M203" s="53"/>
      <c r="N203" s="53"/>
      <c r="O203" s="53"/>
      <c r="P203" s="53"/>
      <c r="Q203" s="53"/>
      <c r="R203" s="58"/>
      <c r="S203" s="65"/>
      <c r="T203" s="66"/>
      <c r="U203" s="67"/>
      <c r="V203" s="67"/>
      <c r="W203" s="53"/>
      <c r="X203" s="56"/>
      <c r="Y203" s="56"/>
      <c r="Z203" s="57"/>
      <c r="AA203" s="57"/>
      <c r="AB203" s="57"/>
      <c r="AC203" s="56"/>
      <c r="AD203" s="58"/>
      <c r="AE203" s="57"/>
      <c r="AF203" s="65"/>
      <c r="AG203" s="57"/>
      <c r="AH203" s="57"/>
      <c r="AI203" s="68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36"/>
      <c r="BN203" s="36"/>
      <c r="BO203" s="36"/>
      <c r="BP203" s="36"/>
      <c r="BQ203" s="36"/>
      <c r="BR203" s="36"/>
      <c r="BS203" s="53"/>
      <c r="BT203" s="53"/>
      <c r="BU203" s="53"/>
      <c r="BV203" s="53"/>
      <c r="BW203" s="53"/>
      <c r="BX203" s="36"/>
      <c r="BY203" s="78"/>
      <c r="BZ203" s="78"/>
      <c r="CA203" s="60"/>
      <c r="CB203" s="60"/>
      <c r="CC203" s="61"/>
      <c r="CD203" s="62"/>
      <c r="CE203" s="61"/>
      <c r="CF203" s="62"/>
      <c r="CG203" s="62"/>
      <c r="CH203" s="62"/>
      <c r="CI203" s="79"/>
      <c r="CJ203" s="80"/>
      <c r="CK203" s="80"/>
      <c r="CL203" s="81"/>
      <c r="CM203" s="81"/>
      <c r="CN203" s="81"/>
      <c r="CO203" s="81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2"/>
      <c r="DH203" s="82"/>
      <c r="DI203" s="82"/>
      <c r="DJ203" s="82"/>
      <c r="DK203" s="82"/>
      <c r="DL203" s="82"/>
      <c r="DM203" s="82"/>
      <c r="DN203" s="82"/>
      <c r="DO203" s="82"/>
      <c r="DP203" s="82"/>
      <c r="DQ203" s="82"/>
    </row>
    <row r="204" spans="1:121" s="1" customFormat="1" hidden="1">
      <c r="A204" s="47"/>
      <c r="B204" s="48"/>
      <c r="C204" s="47"/>
      <c r="D204" s="49"/>
      <c r="E204" s="50"/>
      <c r="F204" s="51"/>
      <c r="G204" s="52"/>
      <c r="H204" s="50"/>
      <c r="I204" s="50"/>
      <c r="J204" s="53"/>
      <c r="K204" s="53"/>
      <c r="L204" s="53"/>
      <c r="M204" s="53"/>
      <c r="N204" s="53"/>
      <c r="O204" s="53"/>
      <c r="P204" s="53"/>
      <c r="Q204" s="53"/>
      <c r="R204" s="58"/>
      <c r="S204" s="65"/>
      <c r="T204" s="66"/>
      <c r="U204" s="67"/>
      <c r="V204" s="67"/>
      <c r="W204" s="53"/>
      <c r="X204" s="56"/>
      <c r="Y204" s="56"/>
      <c r="Z204" s="57"/>
      <c r="AA204" s="57"/>
      <c r="AB204" s="57"/>
      <c r="AC204" s="56"/>
      <c r="AD204" s="58"/>
      <c r="AE204" s="57"/>
      <c r="AF204" s="65"/>
      <c r="AG204" s="57"/>
      <c r="AH204" s="57"/>
      <c r="AI204" s="68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36"/>
      <c r="BN204" s="36"/>
      <c r="BO204" s="36"/>
      <c r="BP204" s="36"/>
      <c r="BQ204" s="36"/>
      <c r="BR204" s="36"/>
      <c r="BS204" s="53"/>
      <c r="BT204" s="53"/>
      <c r="BU204" s="53"/>
      <c r="BV204" s="53"/>
      <c r="BW204" s="53"/>
      <c r="BX204" s="36"/>
      <c r="BY204" s="78"/>
      <c r="BZ204" s="78"/>
      <c r="CA204" s="60"/>
      <c r="CB204" s="60"/>
      <c r="CC204" s="61"/>
      <c r="CD204" s="62"/>
      <c r="CE204" s="61"/>
      <c r="CF204" s="62"/>
      <c r="CG204" s="62"/>
      <c r="CH204" s="62"/>
      <c r="CI204" s="79"/>
      <c r="CJ204" s="80"/>
      <c r="CK204" s="80"/>
      <c r="CL204" s="81"/>
      <c r="CM204" s="81"/>
      <c r="CN204" s="81"/>
      <c r="CO204" s="81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  <c r="DK204" s="82"/>
      <c r="DL204" s="82"/>
      <c r="DM204" s="82"/>
      <c r="DN204" s="82"/>
      <c r="DO204" s="82"/>
      <c r="DP204" s="82"/>
      <c r="DQ204" s="82"/>
    </row>
    <row r="205" spans="1:121" s="1" customFormat="1" hidden="1">
      <c r="A205" s="47"/>
      <c r="B205" s="48"/>
      <c r="C205" s="47"/>
      <c r="D205" s="49"/>
      <c r="E205" s="50"/>
      <c r="F205" s="51"/>
      <c r="G205" s="52"/>
      <c r="H205" s="50"/>
      <c r="I205" s="50"/>
      <c r="J205" s="53"/>
      <c r="K205" s="53"/>
      <c r="L205" s="53"/>
      <c r="M205" s="53"/>
      <c r="N205" s="53"/>
      <c r="O205" s="53"/>
      <c r="P205" s="53"/>
      <c r="Q205" s="53"/>
      <c r="R205" s="58"/>
      <c r="S205" s="65"/>
      <c r="T205" s="66"/>
      <c r="U205" s="67"/>
      <c r="V205" s="67"/>
      <c r="W205" s="53"/>
      <c r="X205" s="56"/>
      <c r="Y205" s="56"/>
      <c r="Z205" s="57"/>
      <c r="AA205" s="57"/>
      <c r="AB205" s="57"/>
      <c r="AC205" s="56"/>
      <c r="AD205" s="58"/>
      <c r="AE205" s="57"/>
      <c r="AF205" s="65"/>
      <c r="AG205" s="57"/>
      <c r="AH205" s="57"/>
      <c r="AI205" s="68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36"/>
      <c r="BN205" s="36"/>
      <c r="BO205" s="36"/>
      <c r="BP205" s="36"/>
      <c r="BQ205" s="36"/>
      <c r="BR205" s="36"/>
      <c r="BS205" s="53"/>
      <c r="BT205" s="53"/>
      <c r="BU205" s="53"/>
      <c r="BV205" s="53"/>
      <c r="BW205" s="53"/>
      <c r="BX205" s="36"/>
      <c r="BY205" s="78"/>
      <c r="BZ205" s="78"/>
      <c r="CA205" s="60"/>
      <c r="CB205" s="60"/>
      <c r="CC205" s="61"/>
      <c r="CD205" s="62"/>
      <c r="CE205" s="61"/>
      <c r="CF205" s="62"/>
      <c r="CG205" s="62"/>
      <c r="CH205" s="62"/>
      <c r="CI205" s="79"/>
      <c r="CJ205" s="80"/>
      <c r="CK205" s="80"/>
      <c r="CL205" s="81"/>
      <c r="CM205" s="81"/>
      <c r="CN205" s="81"/>
      <c r="CO205" s="81"/>
      <c r="CP205" s="8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82"/>
      <c r="DH205" s="82"/>
      <c r="DI205" s="82"/>
      <c r="DJ205" s="82"/>
      <c r="DK205" s="82"/>
      <c r="DL205" s="82"/>
      <c r="DM205" s="82"/>
      <c r="DN205" s="82"/>
      <c r="DO205" s="82"/>
      <c r="DP205" s="82"/>
      <c r="DQ205" s="82"/>
    </row>
    <row r="206" spans="1:121" s="1" customFormat="1" hidden="1">
      <c r="A206" s="47"/>
      <c r="B206" s="48"/>
      <c r="C206" s="47"/>
      <c r="D206" s="49"/>
      <c r="E206" s="50"/>
      <c r="F206" s="51"/>
      <c r="G206" s="52"/>
      <c r="H206" s="50"/>
      <c r="I206" s="50"/>
      <c r="J206" s="53"/>
      <c r="K206" s="53"/>
      <c r="L206" s="53"/>
      <c r="M206" s="53"/>
      <c r="N206" s="53"/>
      <c r="O206" s="53"/>
      <c r="P206" s="53"/>
      <c r="Q206" s="53"/>
      <c r="R206" s="58"/>
      <c r="S206" s="65"/>
      <c r="T206" s="66"/>
      <c r="U206" s="67"/>
      <c r="V206" s="67"/>
      <c r="W206" s="53"/>
      <c r="X206" s="56"/>
      <c r="Y206" s="56"/>
      <c r="Z206" s="57"/>
      <c r="AA206" s="57"/>
      <c r="AB206" s="57"/>
      <c r="AC206" s="56"/>
      <c r="AD206" s="58"/>
      <c r="AE206" s="57"/>
      <c r="AF206" s="65"/>
      <c r="AG206" s="57"/>
      <c r="AH206" s="57"/>
      <c r="AI206" s="68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36"/>
      <c r="BN206" s="36"/>
      <c r="BO206" s="36"/>
      <c r="BP206" s="36"/>
      <c r="BQ206" s="36"/>
      <c r="BR206" s="36"/>
      <c r="BS206" s="53"/>
      <c r="BT206" s="53"/>
      <c r="BU206" s="53"/>
      <c r="BV206" s="53"/>
      <c r="BW206" s="53"/>
      <c r="BX206" s="36"/>
      <c r="BY206" s="78"/>
      <c r="BZ206" s="78"/>
      <c r="CA206" s="60"/>
      <c r="CB206" s="60"/>
      <c r="CC206" s="61"/>
      <c r="CD206" s="62"/>
      <c r="CE206" s="61"/>
      <c r="CF206" s="62"/>
      <c r="CG206" s="62"/>
      <c r="CH206" s="62"/>
      <c r="CI206" s="79"/>
      <c r="CJ206" s="80"/>
      <c r="CK206" s="80"/>
      <c r="CL206" s="81"/>
      <c r="CM206" s="81"/>
      <c r="CN206" s="81"/>
      <c r="CO206" s="81"/>
      <c r="CP206" s="8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82"/>
      <c r="DH206" s="82"/>
      <c r="DI206" s="82"/>
      <c r="DJ206" s="82"/>
      <c r="DK206" s="82"/>
      <c r="DL206" s="82"/>
      <c r="DM206" s="82"/>
      <c r="DN206" s="82"/>
      <c r="DO206" s="82"/>
      <c r="DP206" s="82"/>
      <c r="DQ206" s="82"/>
    </row>
    <row r="207" spans="1:121" s="1" customFormat="1" hidden="1">
      <c r="A207" s="47"/>
      <c r="B207" s="48"/>
      <c r="C207" s="47"/>
      <c r="D207" s="49"/>
      <c r="E207" s="50"/>
      <c r="F207" s="51"/>
      <c r="G207" s="52"/>
      <c r="H207" s="50"/>
      <c r="I207" s="50"/>
      <c r="J207" s="53"/>
      <c r="K207" s="53"/>
      <c r="L207" s="53"/>
      <c r="M207" s="53"/>
      <c r="N207" s="53"/>
      <c r="O207" s="53"/>
      <c r="P207" s="53"/>
      <c r="Q207" s="53"/>
      <c r="R207" s="58"/>
      <c r="S207" s="65"/>
      <c r="T207" s="66"/>
      <c r="U207" s="67"/>
      <c r="V207" s="67"/>
      <c r="W207" s="53"/>
      <c r="X207" s="56"/>
      <c r="Y207" s="56"/>
      <c r="Z207" s="57"/>
      <c r="AA207" s="57"/>
      <c r="AB207" s="57"/>
      <c r="AC207" s="56"/>
      <c r="AD207" s="58"/>
      <c r="AE207" s="57"/>
      <c r="AF207" s="65"/>
      <c r="AG207" s="57"/>
      <c r="AH207" s="57"/>
      <c r="AI207" s="68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36"/>
      <c r="BN207" s="36"/>
      <c r="BO207" s="36"/>
      <c r="BP207" s="36"/>
      <c r="BQ207" s="36"/>
      <c r="BR207" s="36"/>
      <c r="BS207" s="53"/>
      <c r="BT207" s="53"/>
      <c r="BU207" s="53"/>
      <c r="BV207" s="53"/>
      <c r="BW207" s="53"/>
      <c r="BX207" s="36"/>
      <c r="BY207" s="78"/>
      <c r="BZ207" s="78"/>
      <c r="CA207" s="60"/>
      <c r="CB207" s="60"/>
      <c r="CC207" s="61"/>
      <c r="CD207" s="62"/>
      <c r="CE207" s="61"/>
      <c r="CF207" s="62"/>
      <c r="CG207" s="62"/>
      <c r="CH207" s="62"/>
      <c r="CI207" s="79"/>
      <c r="CJ207" s="80"/>
      <c r="CK207" s="80"/>
      <c r="CL207" s="81"/>
      <c r="CM207" s="81"/>
      <c r="CN207" s="81"/>
      <c r="CO207" s="81"/>
      <c r="CP207" s="8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82"/>
      <c r="DH207" s="82"/>
      <c r="DI207" s="82"/>
      <c r="DJ207" s="82"/>
      <c r="DK207" s="82"/>
      <c r="DL207" s="82"/>
      <c r="DM207" s="82"/>
      <c r="DN207" s="82"/>
      <c r="DO207" s="82"/>
      <c r="DP207" s="82"/>
      <c r="DQ207" s="82"/>
    </row>
    <row r="208" spans="1:121" s="1" customFormat="1" hidden="1">
      <c r="A208" s="47"/>
      <c r="B208" s="48"/>
      <c r="C208" s="47"/>
      <c r="D208" s="49"/>
      <c r="E208" s="50"/>
      <c r="F208" s="51"/>
      <c r="G208" s="52"/>
      <c r="H208" s="50"/>
      <c r="I208" s="50"/>
      <c r="J208" s="53"/>
      <c r="K208" s="53"/>
      <c r="L208" s="53"/>
      <c r="M208" s="53"/>
      <c r="N208" s="53"/>
      <c r="O208" s="53"/>
      <c r="P208" s="53"/>
      <c r="Q208" s="53"/>
      <c r="R208" s="58"/>
      <c r="S208" s="65"/>
      <c r="T208" s="66"/>
      <c r="U208" s="67"/>
      <c r="V208" s="67"/>
      <c r="W208" s="53"/>
      <c r="X208" s="56"/>
      <c r="Y208" s="56"/>
      <c r="Z208" s="57"/>
      <c r="AA208" s="57"/>
      <c r="AB208" s="57"/>
      <c r="AC208" s="56"/>
      <c r="AD208" s="58"/>
      <c r="AE208" s="57"/>
      <c r="AF208" s="65"/>
      <c r="AG208" s="57"/>
      <c r="AH208" s="57"/>
      <c r="AI208" s="68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36"/>
      <c r="BN208" s="36"/>
      <c r="BO208" s="36"/>
      <c r="BP208" s="36"/>
      <c r="BQ208" s="36"/>
      <c r="BR208" s="36"/>
      <c r="BS208" s="53"/>
      <c r="BT208" s="53"/>
      <c r="BU208" s="53"/>
      <c r="BV208" s="53"/>
      <c r="BW208" s="53"/>
      <c r="BX208" s="36"/>
      <c r="BY208" s="78"/>
      <c r="BZ208" s="78"/>
      <c r="CA208" s="60"/>
      <c r="CB208" s="60"/>
      <c r="CC208" s="61"/>
      <c r="CD208" s="62"/>
      <c r="CE208" s="61"/>
      <c r="CF208" s="62"/>
      <c r="CG208" s="62"/>
      <c r="CH208" s="62"/>
      <c r="CI208" s="79"/>
      <c r="CJ208" s="80"/>
      <c r="CK208" s="80"/>
      <c r="CL208" s="81"/>
      <c r="CM208" s="81"/>
      <c r="CN208" s="81"/>
      <c r="CO208" s="81"/>
      <c r="CP208" s="8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82"/>
      <c r="DH208" s="82"/>
      <c r="DI208" s="82"/>
      <c r="DJ208" s="82"/>
      <c r="DK208" s="82"/>
      <c r="DL208" s="82"/>
      <c r="DM208" s="82"/>
      <c r="DN208" s="82"/>
      <c r="DO208" s="82"/>
      <c r="DP208" s="82"/>
      <c r="DQ208" s="82"/>
    </row>
    <row r="209" spans="1:121" s="1" customFormat="1" hidden="1">
      <c r="A209" s="47"/>
      <c r="B209" s="48"/>
      <c r="C209" s="47"/>
      <c r="D209" s="49"/>
      <c r="E209" s="50"/>
      <c r="F209" s="51"/>
      <c r="G209" s="52"/>
      <c r="H209" s="50"/>
      <c r="I209" s="50"/>
      <c r="J209" s="53"/>
      <c r="K209" s="53"/>
      <c r="L209" s="53"/>
      <c r="M209" s="53"/>
      <c r="N209" s="53"/>
      <c r="O209" s="53"/>
      <c r="P209" s="53"/>
      <c r="Q209" s="53"/>
      <c r="R209" s="58"/>
      <c r="S209" s="65"/>
      <c r="T209" s="66"/>
      <c r="U209" s="67"/>
      <c r="V209" s="67"/>
      <c r="W209" s="53"/>
      <c r="X209" s="56"/>
      <c r="Y209" s="56"/>
      <c r="Z209" s="57"/>
      <c r="AA209" s="57"/>
      <c r="AB209" s="57"/>
      <c r="AC209" s="56"/>
      <c r="AD209" s="58"/>
      <c r="AE209" s="57"/>
      <c r="AF209" s="65"/>
      <c r="AG209" s="57"/>
      <c r="AH209" s="57"/>
      <c r="AI209" s="68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36"/>
      <c r="BN209" s="36"/>
      <c r="BO209" s="36"/>
      <c r="BP209" s="36"/>
      <c r="BQ209" s="36"/>
      <c r="BR209" s="36"/>
      <c r="BS209" s="53"/>
      <c r="BT209" s="53"/>
      <c r="BU209" s="53"/>
      <c r="BV209" s="53"/>
      <c r="BW209" s="53"/>
      <c r="BX209" s="36"/>
      <c r="BY209" s="78"/>
      <c r="BZ209" s="78"/>
      <c r="CA209" s="60"/>
      <c r="CB209" s="60"/>
      <c r="CC209" s="61"/>
      <c r="CD209" s="62"/>
      <c r="CE209" s="61"/>
      <c r="CF209" s="62"/>
      <c r="CG209" s="62"/>
      <c r="CH209" s="62"/>
      <c r="CI209" s="79"/>
      <c r="CJ209" s="80"/>
      <c r="CK209" s="80"/>
      <c r="CL209" s="81"/>
      <c r="CM209" s="81"/>
      <c r="CN209" s="81"/>
      <c r="CO209" s="81"/>
      <c r="CP209" s="8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82"/>
      <c r="DH209" s="82"/>
      <c r="DI209" s="82"/>
      <c r="DJ209" s="82"/>
      <c r="DK209" s="82"/>
      <c r="DL209" s="82"/>
      <c r="DM209" s="82"/>
      <c r="DN209" s="82"/>
      <c r="DO209" s="82"/>
      <c r="DP209" s="82"/>
      <c r="DQ209" s="82"/>
    </row>
    <row r="210" spans="1:121" s="1" customFormat="1" hidden="1">
      <c r="A210" s="47"/>
      <c r="B210" s="48"/>
      <c r="C210" s="47"/>
      <c r="D210" s="49"/>
      <c r="E210" s="50"/>
      <c r="F210" s="51"/>
      <c r="G210" s="52"/>
      <c r="H210" s="50"/>
      <c r="I210" s="50"/>
      <c r="J210" s="53"/>
      <c r="K210" s="53"/>
      <c r="L210" s="53"/>
      <c r="M210" s="53"/>
      <c r="N210" s="53"/>
      <c r="O210" s="53"/>
      <c r="P210" s="53"/>
      <c r="Q210" s="53"/>
      <c r="R210" s="58"/>
      <c r="S210" s="65"/>
      <c r="T210" s="66"/>
      <c r="U210" s="67"/>
      <c r="V210" s="67"/>
      <c r="W210" s="53"/>
      <c r="X210" s="56"/>
      <c r="Y210" s="56"/>
      <c r="Z210" s="57"/>
      <c r="AA210" s="57"/>
      <c r="AB210" s="57"/>
      <c r="AC210" s="56"/>
      <c r="AD210" s="58"/>
      <c r="AE210" s="57"/>
      <c r="AF210" s="65"/>
      <c r="AG210" s="57"/>
      <c r="AH210" s="57"/>
      <c r="AI210" s="68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36"/>
      <c r="BN210" s="36"/>
      <c r="BO210" s="36"/>
      <c r="BP210" s="36"/>
      <c r="BQ210" s="36"/>
      <c r="BR210" s="36"/>
      <c r="BS210" s="53"/>
      <c r="BT210" s="53"/>
      <c r="BU210" s="53"/>
      <c r="BV210" s="53"/>
      <c r="BW210" s="53"/>
      <c r="BX210" s="36"/>
      <c r="BY210" s="78"/>
      <c r="BZ210" s="78"/>
      <c r="CA210" s="60"/>
      <c r="CB210" s="60"/>
      <c r="CC210" s="61"/>
      <c r="CD210" s="62"/>
      <c r="CE210" s="61"/>
      <c r="CF210" s="62"/>
      <c r="CG210" s="62"/>
      <c r="CH210" s="62"/>
      <c r="CI210" s="79"/>
      <c r="CJ210" s="80"/>
      <c r="CK210" s="80"/>
      <c r="CL210" s="81"/>
      <c r="CM210" s="81"/>
      <c r="CN210" s="81"/>
      <c r="CO210" s="81"/>
      <c r="CP210" s="8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82"/>
      <c r="DH210" s="82"/>
      <c r="DI210" s="82"/>
      <c r="DJ210" s="82"/>
      <c r="DK210" s="82"/>
      <c r="DL210" s="82"/>
      <c r="DM210" s="82"/>
      <c r="DN210" s="82"/>
      <c r="DO210" s="82"/>
      <c r="DP210" s="82"/>
      <c r="DQ210" s="82"/>
    </row>
    <row r="211" spans="1:121" s="1" customFormat="1" hidden="1">
      <c r="A211" s="47"/>
      <c r="B211" s="48"/>
      <c r="C211" s="47"/>
      <c r="D211" s="49"/>
      <c r="E211" s="50"/>
      <c r="F211" s="51"/>
      <c r="G211" s="52"/>
      <c r="H211" s="50"/>
      <c r="I211" s="50"/>
      <c r="J211" s="53"/>
      <c r="K211" s="53"/>
      <c r="L211" s="53"/>
      <c r="M211" s="53"/>
      <c r="N211" s="53"/>
      <c r="O211" s="53"/>
      <c r="P211" s="53"/>
      <c r="Q211" s="53"/>
      <c r="R211" s="58"/>
      <c r="S211" s="65"/>
      <c r="T211" s="66"/>
      <c r="U211" s="67"/>
      <c r="V211" s="67"/>
      <c r="W211" s="53"/>
      <c r="X211" s="56"/>
      <c r="Y211" s="56"/>
      <c r="Z211" s="57"/>
      <c r="AA211" s="57"/>
      <c r="AB211" s="57"/>
      <c r="AC211" s="56"/>
      <c r="AD211" s="58"/>
      <c r="AE211" s="57"/>
      <c r="AF211" s="65"/>
      <c r="AG211" s="57"/>
      <c r="AH211" s="57"/>
      <c r="AI211" s="68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36"/>
      <c r="BN211" s="36"/>
      <c r="BO211" s="36"/>
      <c r="BP211" s="36"/>
      <c r="BQ211" s="36"/>
      <c r="BR211" s="36"/>
      <c r="BS211" s="53"/>
      <c r="BT211" s="53"/>
      <c r="BU211" s="53"/>
      <c r="BV211" s="53"/>
      <c r="BW211" s="53"/>
      <c r="BX211" s="36"/>
      <c r="BY211" s="78"/>
      <c r="BZ211" s="78"/>
      <c r="CA211" s="60"/>
      <c r="CB211" s="60"/>
      <c r="CC211" s="61"/>
      <c r="CD211" s="62"/>
      <c r="CE211" s="61"/>
      <c r="CF211" s="62"/>
      <c r="CG211" s="62"/>
      <c r="CH211" s="62"/>
      <c r="CI211" s="79"/>
      <c r="CJ211" s="80"/>
      <c r="CK211" s="80"/>
      <c r="CL211" s="81"/>
      <c r="CM211" s="81"/>
      <c r="CN211" s="81"/>
      <c r="CO211" s="81"/>
      <c r="CP211" s="8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82"/>
      <c r="DH211" s="82"/>
      <c r="DI211" s="82"/>
      <c r="DJ211" s="82"/>
      <c r="DK211" s="82"/>
      <c r="DL211" s="82"/>
      <c r="DM211" s="82"/>
      <c r="DN211" s="82"/>
      <c r="DO211" s="82"/>
      <c r="DP211" s="82"/>
      <c r="DQ211" s="82"/>
    </row>
    <row r="212" spans="1:121" s="1" customFormat="1" hidden="1">
      <c r="A212" s="47"/>
      <c r="B212" s="48"/>
      <c r="C212" s="47"/>
      <c r="D212" s="49"/>
      <c r="E212" s="50"/>
      <c r="F212" s="51"/>
      <c r="G212" s="52"/>
      <c r="H212" s="50"/>
      <c r="I212" s="50"/>
      <c r="J212" s="53"/>
      <c r="K212" s="53"/>
      <c r="L212" s="53"/>
      <c r="M212" s="53"/>
      <c r="N212" s="53"/>
      <c r="O212" s="53"/>
      <c r="P212" s="53"/>
      <c r="Q212" s="53"/>
      <c r="R212" s="58"/>
      <c r="S212" s="65"/>
      <c r="T212" s="66"/>
      <c r="U212" s="67"/>
      <c r="V212" s="67"/>
      <c r="W212" s="53"/>
      <c r="X212" s="56"/>
      <c r="Y212" s="56"/>
      <c r="Z212" s="57"/>
      <c r="AA212" s="57"/>
      <c r="AB212" s="57"/>
      <c r="AC212" s="56"/>
      <c r="AD212" s="58"/>
      <c r="AE212" s="57"/>
      <c r="AF212" s="65"/>
      <c r="AG212" s="57"/>
      <c r="AH212" s="57"/>
      <c r="AI212" s="68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36"/>
      <c r="BN212" s="36"/>
      <c r="BO212" s="36"/>
      <c r="BP212" s="36"/>
      <c r="BQ212" s="36"/>
      <c r="BR212" s="36"/>
      <c r="BS212" s="53"/>
      <c r="BT212" s="53"/>
      <c r="BU212" s="53"/>
      <c r="BV212" s="53"/>
      <c r="BW212" s="53"/>
      <c r="BX212" s="36"/>
      <c r="BY212" s="78"/>
      <c r="BZ212" s="78"/>
      <c r="CA212" s="60"/>
      <c r="CB212" s="60"/>
      <c r="CC212" s="61"/>
      <c r="CD212" s="62"/>
      <c r="CE212" s="61"/>
      <c r="CF212" s="62"/>
      <c r="CG212" s="62"/>
      <c r="CH212" s="62"/>
      <c r="CI212" s="79"/>
      <c r="CJ212" s="80"/>
      <c r="CK212" s="80"/>
      <c r="CL212" s="81"/>
      <c r="CM212" s="81"/>
      <c r="CN212" s="81"/>
      <c r="CO212" s="81"/>
      <c r="CP212" s="8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82"/>
      <c r="DH212" s="82"/>
      <c r="DI212" s="82"/>
      <c r="DJ212" s="82"/>
      <c r="DK212" s="82"/>
      <c r="DL212" s="82"/>
      <c r="DM212" s="82"/>
      <c r="DN212" s="82"/>
      <c r="DO212" s="82"/>
      <c r="DP212" s="82"/>
      <c r="DQ212" s="82"/>
    </row>
    <row r="213" spans="1:121" s="1" customFormat="1" hidden="1">
      <c r="A213" s="47"/>
      <c r="B213" s="48"/>
      <c r="C213" s="47"/>
      <c r="D213" s="49"/>
      <c r="E213" s="50"/>
      <c r="F213" s="51"/>
      <c r="G213" s="52"/>
      <c r="H213" s="50"/>
      <c r="I213" s="50"/>
      <c r="J213" s="53"/>
      <c r="K213" s="53"/>
      <c r="L213" s="53"/>
      <c r="M213" s="53"/>
      <c r="N213" s="53"/>
      <c r="O213" s="53"/>
      <c r="P213" s="53"/>
      <c r="Q213" s="53"/>
      <c r="R213" s="58"/>
      <c r="S213" s="65"/>
      <c r="T213" s="66"/>
      <c r="U213" s="67"/>
      <c r="V213" s="67"/>
      <c r="W213" s="53"/>
      <c r="X213" s="56"/>
      <c r="Y213" s="56"/>
      <c r="Z213" s="57"/>
      <c r="AA213" s="57"/>
      <c r="AB213" s="57"/>
      <c r="AC213" s="56"/>
      <c r="AD213" s="58"/>
      <c r="AE213" s="57"/>
      <c r="AF213" s="65"/>
      <c r="AG213" s="57"/>
      <c r="AH213" s="57"/>
      <c r="AI213" s="68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36"/>
      <c r="BN213" s="36"/>
      <c r="BO213" s="36"/>
      <c r="BP213" s="36"/>
      <c r="BQ213" s="36"/>
      <c r="BR213" s="36"/>
      <c r="BS213" s="53"/>
      <c r="BT213" s="53"/>
      <c r="BU213" s="53"/>
      <c r="BV213" s="53"/>
      <c r="BW213" s="53"/>
      <c r="BX213" s="36"/>
      <c r="BY213" s="78"/>
      <c r="BZ213" s="78"/>
      <c r="CA213" s="60"/>
      <c r="CB213" s="60"/>
      <c r="CC213" s="61"/>
      <c r="CD213" s="62"/>
      <c r="CE213" s="61"/>
      <c r="CF213" s="62"/>
      <c r="CG213" s="62"/>
      <c r="CH213" s="62"/>
      <c r="CI213" s="79"/>
      <c r="CJ213" s="80"/>
      <c r="CK213" s="80"/>
      <c r="CL213" s="81"/>
      <c r="CM213" s="81"/>
      <c r="CN213" s="81"/>
      <c r="CO213" s="81"/>
      <c r="CP213" s="8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/>
      <c r="DI213" s="82"/>
      <c r="DJ213" s="82"/>
      <c r="DK213" s="82"/>
      <c r="DL213" s="82"/>
      <c r="DM213" s="82"/>
      <c r="DN213" s="82"/>
      <c r="DO213" s="82"/>
      <c r="DP213" s="82"/>
      <c r="DQ213" s="82"/>
    </row>
    <row r="214" spans="1:121" s="1" customFormat="1" hidden="1">
      <c r="A214" s="47"/>
      <c r="B214" s="48"/>
      <c r="C214" s="47"/>
      <c r="D214" s="49"/>
      <c r="E214" s="50"/>
      <c r="F214" s="51"/>
      <c r="G214" s="52"/>
      <c r="H214" s="50"/>
      <c r="I214" s="50"/>
      <c r="J214" s="53"/>
      <c r="K214" s="53"/>
      <c r="L214" s="53"/>
      <c r="M214" s="53"/>
      <c r="N214" s="53"/>
      <c r="O214" s="53"/>
      <c r="P214" s="53"/>
      <c r="Q214" s="53"/>
      <c r="R214" s="58"/>
      <c r="S214" s="65"/>
      <c r="T214" s="66"/>
      <c r="U214" s="67"/>
      <c r="V214" s="67"/>
      <c r="W214" s="53"/>
      <c r="X214" s="56"/>
      <c r="Y214" s="56"/>
      <c r="Z214" s="57"/>
      <c r="AA214" s="57"/>
      <c r="AB214" s="57"/>
      <c r="AC214" s="56"/>
      <c r="AD214" s="58"/>
      <c r="AE214" s="57"/>
      <c r="AF214" s="65"/>
      <c r="AG214" s="57"/>
      <c r="AH214" s="57"/>
      <c r="AI214" s="68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36"/>
      <c r="BN214" s="36"/>
      <c r="BO214" s="36"/>
      <c r="BP214" s="36"/>
      <c r="BQ214" s="36"/>
      <c r="BR214" s="36"/>
      <c r="BS214" s="53"/>
      <c r="BT214" s="53"/>
      <c r="BU214" s="53"/>
      <c r="BV214" s="53"/>
      <c r="BW214" s="53"/>
      <c r="BX214" s="36"/>
      <c r="BY214" s="78"/>
      <c r="BZ214" s="78"/>
      <c r="CA214" s="60"/>
      <c r="CB214" s="60"/>
      <c r="CC214" s="61"/>
      <c r="CD214" s="62"/>
      <c r="CE214" s="61"/>
      <c r="CF214" s="62"/>
      <c r="CG214" s="62"/>
      <c r="CH214" s="62"/>
      <c r="CI214" s="79"/>
      <c r="CJ214" s="80"/>
      <c r="CK214" s="80"/>
      <c r="CL214" s="81"/>
      <c r="CM214" s="81"/>
      <c r="CN214" s="81"/>
      <c r="CO214" s="81"/>
      <c r="CP214" s="8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82"/>
      <c r="DH214" s="82"/>
      <c r="DI214" s="82"/>
      <c r="DJ214" s="82"/>
      <c r="DK214" s="82"/>
      <c r="DL214" s="82"/>
      <c r="DM214" s="82"/>
      <c r="DN214" s="82"/>
      <c r="DO214" s="82"/>
      <c r="DP214" s="82"/>
      <c r="DQ214" s="82"/>
    </row>
    <row r="215" spans="1:121" s="1" customFormat="1" hidden="1">
      <c r="A215" s="47"/>
      <c r="B215" s="48"/>
      <c r="C215" s="47"/>
      <c r="D215" s="49"/>
      <c r="E215" s="50"/>
      <c r="F215" s="51"/>
      <c r="G215" s="52"/>
      <c r="H215" s="50"/>
      <c r="I215" s="50"/>
      <c r="J215" s="53"/>
      <c r="K215" s="53"/>
      <c r="L215" s="53"/>
      <c r="M215" s="53"/>
      <c r="N215" s="53"/>
      <c r="O215" s="53"/>
      <c r="P215" s="53"/>
      <c r="Q215" s="53"/>
      <c r="R215" s="58"/>
      <c r="S215" s="65"/>
      <c r="T215" s="66"/>
      <c r="U215" s="67"/>
      <c r="V215" s="67"/>
      <c r="W215" s="53"/>
      <c r="X215" s="56"/>
      <c r="Y215" s="56"/>
      <c r="Z215" s="57"/>
      <c r="AA215" s="57"/>
      <c r="AB215" s="57"/>
      <c r="AC215" s="56"/>
      <c r="AD215" s="58"/>
      <c r="AE215" s="57"/>
      <c r="AF215" s="65"/>
      <c r="AG215" s="57"/>
      <c r="AH215" s="57"/>
      <c r="AI215" s="68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36"/>
      <c r="BN215" s="36"/>
      <c r="BO215" s="36"/>
      <c r="BP215" s="36"/>
      <c r="BQ215" s="36"/>
      <c r="BR215" s="36"/>
      <c r="BS215" s="53"/>
      <c r="BT215" s="53"/>
      <c r="BU215" s="53"/>
      <c r="BV215" s="53"/>
      <c r="BW215" s="53"/>
      <c r="BX215" s="36"/>
      <c r="BY215" s="78"/>
      <c r="BZ215" s="78"/>
      <c r="CA215" s="60"/>
      <c r="CB215" s="60"/>
      <c r="CC215" s="61"/>
      <c r="CD215" s="62"/>
      <c r="CE215" s="61"/>
      <c r="CF215" s="62"/>
      <c r="CG215" s="62"/>
      <c r="CH215" s="62"/>
      <c r="CI215" s="79"/>
      <c r="CJ215" s="80"/>
      <c r="CK215" s="80"/>
      <c r="CL215" s="81"/>
      <c r="CM215" s="81"/>
      <c r="CN215" s="81"/>
      <c r="CO215" s="81"/>
      <c r="CP215" s="8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82"/>
      <c r="DH215" s="82"/>
      <c r="DI215" s="82"/>
      <c r="DJ215" s="82"/>
      <c r="DK215" s="82"/>
      <c r="DL215" s="82"/>
      <c r="DM215" s="82"/>
      <c r="DN215" s="82"/>
      <c r="DO215" s="82"/>
      <c r="DP215" s="82"/>
      <c r="DQ215" s="82"/>
    </row>
    <row r="216" spans="1:121" s="1" customFormat="1" hidden="1">
      <c r="A216" s="47"/>
      <c r="B216" s="48"/>
      <c r="C216" s="47"/>
      <c r="D216" s="49"/>
      <c r="E216" s="50"/>
      <c r="F216" s="51"/>
      <c r="G216" s="52"/>
      <c r="H216" s="50"/>
      <c r="I216" s="50"/>
      <c r="J216" s="53"/>
      <c r="K216" s="53"/>
      <c r="L216" s="53"/>
      <c r="M216" s="53"/>
      <c r="N216" s="53"/>
      <c r="O216" s="53"/>
      <c r="P216" s="53"/>
      <c r="Q216" s="53"/>
      <c r="R216" s="58"/>
      <c r="S216" s="65"/>
      <c r="T216" s="66"/>
      <c r="U216" s="67"/>
      <c r="V216" s="67"/>
      <c r="W216" s="53"/>
      <c r="X216" s="56"/>
      <c r="Y216" s="56"/>
      <c r="Z216" s="57"/>
      <c r="AA216" s="57"/>
      <c r="AB216" s="57"/>
      <c r="AC216" s="56"/>
      <c r="AD216" s="58"/>
      <c r="AE216" s="57"/>
      <c r="AF216" s="65"/>
      <c r="AG216" s="57"/>
      <c r="AH216" s="57"/>
      <c r="AI216" s="68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36"/>
      <c r="BN216" s="36"/>
      <c r="BO216" s="36"/>
      <c r="BP216" s="36"/>
      <c r="BQ216" s="36"/>
      <c r="BR216" s="36"/>
      <c r="BS216" s="53"/>
      <c r="BT216" s="53"/>
      <c r="BU216" s="53"/>
      <c r="BV216" s="53"/>
      <c r="BW216" s="53"/>
      <c r="BX216" s="36"/>
      <c r="BY216" s="78"/>
      <c r="BZ216" s="78"/>
      <c r="CA216" s="60"/>
      <c r="CB216" s="60"/>
      <c r="CC216" s="61"/>
      <c r="CD216" s="62"/>
      <c r="CE216" s="61"/>
      <c r="CF216" s="62"/>
      <c r="CG216" s="62"/>
      <c r="CH216" s="62"/>
      <c r="CI216" s="79"/>
      <c r="CJ216" s="80"/>
      <c r="CK216" s="80"/>
      <c r="CL216" s="81"/>
      <c r="CM216" s="81"/>
      <c r="CN216" s="81"/>
      <c r="CO216" s="81"/>
      <c r="CP216" s="8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82"/>
      <c r="DH216" s="82"/>
      <c r="DI216" s="82"/>
      <c r="DJ216" s="82"/>
      <c r="DK216" s="82"/>
      <c r="DL216" s="82"/>
      <c r="DM216" s="82"/>
      <c r="DN216" s="82"/>
      <c r="DO216" s="82"/>
      <c r="DP216" s="82"/>
      <c r="DQ216" s="82"/>
    </row>
    <row r="217" spans="1:121" s="1" customFormat="1" hidden="1">
      <c r="A217" s="47"/>
      <c r="B217" s="48"/>
      <c r="C217" s="47"/>
      <c r="D217" s="49"/>
      <c r="E217" s="50"/>
      <c r="F217" s="51"/>
      <c r="G217" s="52"/>
      <c r="H217" s="50"/>
      <c r="I217" s="50"/>
      <c r="J217" s="53"/>
      <c r="K217" s="53"/>
      <c r="L217" s="53"/>
      <c r="M217" s="53"/>
      <c r="N217" s="53"/>
      <c r="O217" s="53"/>
      <c r="P217" s="53"/>
      <c r="Q217" s="53"/>
      <c r="R217" s="58"/>
      <c r="S217" s="65"/>
      <c r="T217" s="66"/>
      <c r="U217" s="67"/>
      <c r="V217" s="67"/>
      <c r="W217" s="53"/>
      <c r="X217" s="56"/>
      <c r="Y217" s="56"/>
      <c r="Z217" s="57"/>
      <c r="AA217" s="57"/>
      <c r="AB217" s="57"/>
      <c r="AC217" s="56"/>
      <c r="AD217" s="58"/>
      <c r="AE217" s="57"/>
      <c r="AF217" s="65"/>
      <c r="AG217" s="57"/>
      <c r="AH217" s="57"/>
      <c r="AI217" s="68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36"/>
      <c r="BN217" s="36"/>
      <c r="BO217" s="36"/>
      <c r="BP217" s="36"/>
      <c r="BQ217" s="36"/>
      <c r="BR217" s="36"/>
      <c r="BS217" s="53"/>
      <c r="BT217" s="53"/>
      <c r="BU217" s="53"/>
      <c r="BV217" s="53"/>
      <c r="BW217" s="53"/>
      <c r="BX217" s="36"/>
      <c r="BY217" s="78"/>
      <c r="BZ217" s="78"/>
      <c r="CA217" s="60"/>
      <c r="CB217" s="60"/>
      <c r="CC217" s="61"/>
      <c r="CD217" s="62"/>
      <c r="CE217" s="61"/>
      <c r="CF217" s="62"/>
      <c r="CG217" s="62"/>
      <c r="CH217" s="62"/>
      <c r="CI217" s="79"/>
      <c r="CJ217" s="80"/>
      <c r="CK217" s="80"/>
      <c r="CL217" s="81"/>
      <c r="CM217" s="81"/>
      <c r="CN217" s="81"/>
      <c r="CO217" s="81"/>
      <c r="CP217" s="8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2"/>
      <c r="DJ217" s="82"/>
      <c r="DK217" s="82"/>
      <c r="DL217" s="82"/>
      <c r="DM217" s="82"/>
      <c r="DN217" s="82"/>
      <c r="DO217" s="82"/>
      <c r="DP217" s="82"/>
      <c r="DQ217" s="82"/>
    </row>
    <row r="218" spans="1:121" s="1" customFormat="1" hidden="1">
      <c r="A218" s="47"/>
      <c r="B218" s="48"/>
      <c r="C218" s="47"/>
      <c r="D218" s="49"/>
      <c r="E218" s="50"/>
      <c r="F218" s="51"/>
      <c r="G218" s="52"/>
      <c r="H218" s="50"/>
      <c r="I218" s="50"/>
      <c r="J218" s="53"/>
      <c r="K218" s="53"/>
      <c r="L218" s="53"/>
      <c r="M218" s="53"/>
      <c r="N218" s="53"/>
      <c r="O218" s="53"/>
      <c r="P218" s="53"/>
      <c r="Q218" s="53"/>
      <c r="R218" s="58"/>
      <c r="S218" s="65"/>
      <c r="T218" s="66"/>
      <c r="U218" s="67"/>
      <c r="V218" s="67"/>
      <c r="W218" s="53"/>
      <c r="X218" s="56"/>
      <c r="Y218" s="56"/>
      <c r="Z218" s="57"/>
      <c r="AA218" s="57"/>
      <c r="AB218" s="57"/>
      <c r="AC218" s="56"/>
      <c r="AD218" s="58"/>
      <c r="AE218" s="57"/>
      <c r="AF218" s="65"/>
      <c r="AG218" s="57"/>
      <c r="AH218" s="57"/>
      <c r="AI218" s="68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36"/>
      <c r="BN218" s="36"/>
      <c r="BO218" s="36"/>
      <c r="BP218" s="36"/>
      <c r="BQ218" s="36"/>
      <c r="BR218" s="36"/>
      <c r="BS218" s="53"/>
      <c r="BT218" s="53"/>
      <c r="BU218" s="53"/>
      <c r="BV218" s="53"/>
      <c r="BW218" s="53"/>
      <c r="BX218" s="36"/>
      <c r="BY218" s="78"/>
      <c r="BZ218" s="78"/>
      <c r="CA218" s="60"/>
      <c r="CB218" s="60"/>
      <c r="CC218" s="61"/>
      <c r="CD218" s="62"/>
      <c r="CE218" s="61"/>
      <c r="CF218" s="62"/>
      <c r="CG218" s="62"/>
      <c r="CH218" s="62"/>
      <c r="CI218" s="79"/>
      <c r="CJ218" s="80"/>
      <c r="CK218" s="80"/>
      <c r="CL218" s="81"/>
      <c r="CM218" s="81"/>
      <c r="CN218" s="81"/>
      <c r="CO218" s="81"/>
      <c r="CP218" s="8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82"/>
      <c r="DH218" s="82"/>
      <c r="DI218" s="82"/>
      <c r="DJ218" s="82"/>
      <c r="DK218" s="82"/>
      <c r="DL218" s="82"/>
      <c r="DM218" s="82"/>
      <c r="DN218" s="82"/>
      <c r="DO218" s="82"/>
      <c r="DP218" s="82"/>
      <c r="DQ218" s="82"/>
    </row>
    <row r="219" spans="1:121" s="1" customFormat="1" hidden="1">
      <c r="A219" s="47"/>
      <c r="B219" s="48"/>
      <c r="C219" s="47"/>
      <c r="D219" s="49"/>
      <c r="E219" s="50"/>
      <c r="F219" s="51"/>
      <c r="G219" s="52"/>
      <c r="H219" s="50"/>
      <c r="I219" s="50"/>
      <c r="J219" s="53"/>
      <c r="K219" s="53"/>
      <c r="L219" s="53"/>
      <c r="M219" s="53"/>
      <c r="N219" s="53"/>
      <c r="O219" s="53"/>
      <c r="P219" s="53"/>
      <c r="Q219" s="53"/>
      <c r="R219" s="58"/>
      <c r="S219" s="65"/>
      <c r="T219" s="66"/>
      <c r="U219" s="67"/>
      <c r="V219" s="67"/>
      <c r="W219" s="53"/>
      <c r="X219" s="56"/>
      <c r="Y219" s="56"/>
      <c r="Z219" s="57"/>
      <c r="AA219" s="57"/>
      <c r="AB219" s="57"/>
      <c r="AC219" s="56"/>
      <c r="AD219" s="58"/>
      <c r="AE219" s="57"/>
      <c r="AF219" s="65"/>
      <c r="AG219" s="57"/>
      <c r="AH219" s="57"/>
      <c r="AI219" s="68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36"/>
      <c r="BN219" s="36"/>
      <c r="BO219" s="36"/>
      <c r="BP219" s="36"/>
      <c r="BQ219" s="36"/>
      <c r="BR219" s="36"/>
      <c r="BS219" s="53"/>
      <c r="BT219" s="53"/>
      <c r="BU219" s="53"/>
      <c r="BV219" s="53"/>
      <c r="BW219" s="53"/>
      <c r="BX219" s="36"/>
      <c r="BY219" s="78"/>
      <c r="BZ219" s="78"/>
      <c r="CA219" s="60"/>
      <c r="CB219" s="60"/>
      <c r="CC219" s="61"/>
      <c r="CD219" s="62"/>
      <c r="CE219" s="61"/>
      <c r="CF219" s="62"/>
      <c r="CG219" s="62"/>
      <c r="CH219" s="62"/>
      <c r="CI219" s="79"/>
      <c r="CJ219" s="80"/>
      <c r="CK219" s="80"/>
      <c r="CL219" s="81"/>
      <c r="CM219" s="81"/>
      <c r="CN219" s="81"/>
      <c r="CO219" s="81"/>
      <c r="CP219" s="8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82"/>
      <c r="DH219" s="82"/>
      <c r="DI219" s="82"/>
      <c r="DJ219" s="82"/>
      <c r="DK219" s="82"/>
      <c r="DL219" s="82"/>
      <c r="DM219" s="82"/>
      <c r="DN219" s="82"/>
      <c r="DO219" s="82"/>
      <c r="DP219" s="82"/>
      <c r="DQ219" s="82"/>
    </row>
    <row r="220" spans="1:121" s="1" customFormat="1" hidden="1">
      <c r="A220" s="47"/>
      <c r="B220" s="48"/>
      <c r="C220" s="47"/>
      <c r="D220" s="49"/>
      <c r="E220" s="50"/>
      <c r="F220" s="51"/>
      <c r="G220" s="52"/>
      <c r="H220" s="50"/>
      <c r="I220" s="50"/>
      <c r="J220" s="53"/>
      <c r="K220" s="53"/>
      <c r="L220" s="53"/>
      <c r="M220" s="53"/>
      <c r="N220" s="53"/>
      <c r="O220" s="53"/>
      <c r="P220" s="53"/>
      <c r="Q220" s="53"/>
      <c r="R220" s="58"/>
      <c r="S220" s="65"/>
      <c r="T220" s="66"/>
      <c r="U220" s="67"/>
      <c r="V220" s="67"/>
      <c r="W220" s="53"/>
      <c r="X220" s="56"/>
      <c r="Y220" s="56"/>
      <c r="Z220" s="57"/>
      <c r="AA220" s="57"/>
      <c r="AB220" s="57"/>
      <c r="AC220" s="56"/>
      <c r="AD220" s="58"/>
      <c r="AE220" s="57"/>
      <c r="AF220" s="65"/>
      <c r="AG220" s="57"/>
      <c r="AH220" s="57"/>
      <c r="AI220" s="68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36"/>
      <c r="BN220" s="36"/>
      <c r="BO220" s="36"/>
      <c r="BP220" s="36"/>
      <c r="BQ220" s="36"/>
      <c r="BR220" s="36"/>
      <c r="BS220" s="53"/>
      <c r="BT220" s="53"/>
      <c r="BU220" s="53"/>
      <c r="BV220" s="53"/>
      <c r="BW220" s="53"/>
      <c r="BX220" s="36"/>
      <c r="BY220" s="78"/>
      <c r="BZ220" s="78"/>
      <c r="CA220" s="60"/>
      <c r="CB220" s="60"/>
      <c r="CC220" s="61"/>
      <c r="CD220" s="62"/>
      <c r="CE220" s="61"/>
      <c r="CF220" s="62"/>
      <c r="CG220" s="62"/>
      <c r="CH220" s="62"/>
      <c r="CI220" s="79"/>
      <c r="CJ220" s="80"/>
      <c r="CK220" s="80"/>
      <c r="CL220" s="81"/>
      <c r="CM220" s="81"/>
      <c r="CN220" s="81"/>
      <c r="CO220" s="81"/>
      <c r="CP220" s="8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82"/>
      <c r="DH220" s="82"/>
      <c r="DI220" s="82"/>
      <c r="DJ220" s="82"/>
      <c r="DK220" s="82"/>
      <c r="DL220" s="82"/>
      <c r="DM220" s="82"/>
      <c r="DN220" s="82"/>
      <c r="DO220" s="82"/>
      <c r="DP220" s="82"/>
      <c r="DQ220" s="82"/>
    </row>
    <row r="221" spans="1:121" s="1" customFormat="1" hidden="1">
      <c r="A221" s="47"/>
      <c r="B221" s="48"/>
      <c r="C221" s="47"/>
      <c r="D221" s="49"/>
      <c r="E221" s="50"/>
      <c r="F221" s="51"/>
      <c r="G221" s="52"/>
      <c r="H221" s="50"/>
      <c r="I221" s="50"/>
      <c r="J221" s="53"/>
      <c r="K221" s="53"/>
      <c r="L221" s="53"/>
      <c r="M221" s="53"/>
      <c r="N221" s="53"/>
      <c r="O221" s="53"/>
      <c r="P221" s="53"/>
      <c r="Q221" s="53"/>
      <c r="R221" s="58"/>
      <c r="S221" s="65"/>
      <c r="T221" s="66"/>
      <c r="U221" s="67"/>
      <c r="V221" s="67"/>
      <c r="W221" s="53"/>
      <c r="X221" s="56"/>
      <c r="Y221" s="56"/>
      <c r="Z221" s="57"/>
      <c r="AA221" s="57"/>
      <c r="AB221" s="57"/>
      <c r="AC221" s="56"/>
      <c r="AD221" s="58"/>
      <c r="AE221" s="57"/>
      <c r="AF221" s="65"/>
      <c r="AG221" s="57"/>
      <c r="AH221" s="57"/>
      <c r="AI221" s="68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36"/>
      <c r="BN221" s="36"/>
      <c r="BO221" s="36"/>
      <c r="BP221" s="36"/>
      <c r="BQ221" s="36"/>
      <c r="BR221" s="36"/>
      <c r="BS221" s="53"/>
      <c r="BT221" s="53"/>
      <c r="BU221" s="53"/>
      <c r="BV221" s="53"/>
      <c r="BW221" s="53"/>
      <c r="BX221" s="36"/>
      <c r="BY221" s="78"/>
      <c r="BZ221" s="78"/>
      <c r="CA221" s="60"/>
      <c r="CB221" s="60"/>
      <c r="CC221" s="61"/>
      <c r="CD221" s="62"/>
      <c r="CE221" s="61"/>
      <c r="CF221" s="62"/>
      <c r="CG221" s="62"/>
      <c r="CH221" s="62"/>
      <c r="CI221" s="79"/>
      <c r="CJ221" s="80"/>
      <c r="CK221" s="80"/>
      <c r="CL221" s="81"/>
      <c r="CM221" s="81"/>
      <c r="CN221" s="81"/>
      <c r="CO221" s="81"/>
      <c r="CP221" s="8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82"/>
      <c r="DH221" s="82"/>
      <c r="DI221" s="82"/>
      <c r="DJ221" s="82"/>
      <c r="DK221" s="82"/>
      <c r="DL221" s="82"/>
      <c r="DM221" s="82"/>
      <c r="DN221" s="82"/>
      <c r="DO221" s="82"/>
      <c r="DP221" s="82"/>
      <c r="DQ221" s="82"/>
    </row>
    <row r="222" spans="1:121" s="1" customFormat="1" hidden="1">
      <c r="A222" s="47"/>
      <c r="B222" s="48"/>
      <c r="C222" s="47"/>
      <c r="D222" s="49"/>
      <c r="E222" s="50"/>
      <c r="F222" s="51"/>
      <c r="G222" s="52"/>
      <c r="H222" s="50"/>
      <c r="I222" s="50"/>
      <c r="J222" s="53"/>
      <c r="K222" s="53"/>
      <c r="L222" s="53"/>
      <c r="M222" s="53"/>
      <c r="N222" s="53"/>
      <c r="O222" s="53"/>
      <c r="P222" s="53"/>
      <c r="Q222" s="53"/>
      <c r="R222" s="58"/>
      <c r="S222" s="65"/>
      <c r="T222" s="66"/>
      <c r="U222" s="67"/>
      <c r="V222" s="67"/>
      <c r="W222" s="53"/>
      <c r="X222" s="56"/>
      <c r="Y222" s="56"/>
      <c r="Z222" s="57"/>
      <c r="AA222" s="57"/>
      <c r="AB222" s="57"/>
      <c r="AC222" s="56"/>
      <c r="AD222" s="58"/>
      <c r="AE222" s="57"/>
      <c r="AF222" s="65"/>
      <c r="AG222" s="57"/>
      <c r="AH222" s="57"/>
      <c r="AI222" s="68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36"/>
      <c r="BN222" s="36"/>
      <c r="BO222" s="36"/>
      <c r="BP222" s="36"/>
      <c r="BQ222" s="36"/>
      <c r="BR222" s="36"/>
      <c r="BS222" s="53"/>
      <c r="BT222" s="53"/>
      <c r="BU222" s="53"/>
      <c r="BV222" s="53"/>
      <c r="BW222" s="53"/>
      <c r="BX222" s="36"/>
      <c r="BY222" s="78"/>
      <c r="BZ222" s="78"/>
      <c r="CA222" s="60"/>
      <c r="CB222" s="60"/>
      <c r="CC222" s="61"/>
      <c r="CD222" s="62"/>
      <c r="CE222" s="61"/>
      <c r="CF222" s="62"/>
      <c r="CG222" s="62"/>
      <c r="CH222" s="62"/>
      <c r="CI222" s="79"/>
      <c r="CJ222" s="80"/>
      <c r="CK222" s="80"/>
      <c r="CL222" s="81"/>
      <c r="CM222" s="81"/>
      <c r="CN222" s="81"/>
      <c r="CO222" s="81"/>
      <c r="CP222" s="8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82"/>
      <c r="DH222" s="82"/>
      <c r="DI222" s="82"/>
      <c r="DJ222" s="82"/>
      <c r="DK222" s="82"/>
      <c r="DL222" s="82"/>
      <c r="DM222" s="82"/>
      <c r="DN222" s="82"/>
      <c r="DO222" s="82"/>
      <c r="DP222" s="82"/>
      <c r="DQ222" s="82"/>
    </row>
    <row r="223" spans="1:121" s="1" customFormat="1" hidden="1">
      <c r="A223" s="47"/>
      <c r="B223" s="48"/>
      <c r="C223" s="47"/>
      <c r="D223" s="49"/>
      <c r="E223" s="50"/>
      <c r="F223" s="51"/>
      <c r="G223" s="52"/>
      <c r="H223" s="50"/>
      <c r="I223" s="50"/>
      <c r="J223" s="53"/>
      <c r="K223" s="53"/>
      <c r="L223" s="53"/>
      <c r="M223" s="53"/>
      <c r="N223" s="53"/>
      <c r="O223" s="53"/>
      <c r="P223" s="53"/>
      <c r="Q223" s="53"/>
      <c r="R223" s="58"/>
      <c r="S223" s="65"/>
      <c r="T223" s="66"/>
      <c r="U223" s="67"/>
      <c r="V223" s="67"/>
      <c r="W223" s="53"/>
      <c r="X223" s="56"/>
      <c r="Y223" s="56"/>
      <c r="Z223" s="57"/>
      <c r="AA223" s="57"/>
      <c r="AB223" s="57"/>
      <c r="AC223" s="56"/>
      <c r="AD223" s="58"/>
      <c r="AE223" s="57"/>
      <c r="AF223" s="65"/>
      <c r="AG223" s="57"/>
      <c r="AH223" s="57"/>
      <c r="AI223" s="68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36"/>
      <c r="BN223" s="36"/>
      <c r="BO223" s="36"/>
      <c r="BP223" s="36"/>
      <c r="BQ223" s="36"/>
      <c r="BR223" s="36"/>
      <c r="BS223" s="53"/>
      <c r="BT223" s="53"/>
      <c r="BU223" s="53"/>
      <c r="BV223" s="53"/>
      <c r="BW223" s="53"/>
      <c r="BX223" s="36"/>
      <c r="BY223" s="78"/>
      <c r="BZ223" s="78"/>
      <c r="CA223" s="60"/>
      <c r="CB223" s="60"/>
      <c r="CC223" s="61"/>
      <c r="CD223" s="62"/>
      <c r="CE223" s="61"/>
      <c r="CF223" s="62"/>
      <c r="CG223" s="62"/>
      <c r="CH223" s="62"/>
      <c r="CI223" s="79"/>
      <c r="CJ223" s="80"/>
      <c r="CK223" s="80"/>
      <c r="CL223" s="81"/>
      <c r="CM223" s="81"/>
      <c r="CN223" s="81"/>
      <c r="CO223" s="81"/>
      <c r="CP223" s="8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82"/>
      <c r="DH223" s="82"/>
      <c r="DI223" s="82"/>
      <c r="DJ223" s="82"/>
      <c r="DK223" s="82"/>
      <c r="DL223" s="82"/>
      <c r="DM223" s="82"/>
      <c r="DN223" s="82"/>
      <c r="DO223" s="82"/>
      <c r="DP223" s="82"/>
      <c r="DQ223" s="82"/>
    </row>
    <row r="224" spans="1:121" s="1" customFormat="1" hidden="1">
      <c r="A224" s="47"/>
      <c r="B224" s="48"/>
      <c r="C224" s="47"/>
      <c r="D224" s="49"/>
      <c r="E224" s="50"/>
      <c r="F224" s="51"/>
      <c r="G224" s="52"/>
      <c r="H224" s="50"/>
      <c r="I224" s="50"/>
      <c r="J224" s="53"/>
      <c r="K224" s="53"/>
      <c r="L224" s="53"/>
      <c r="M224" s="53"/>
      <c r="N224" s="53"/>
      <c r="O224" s="53"/>
      <c r="P224" s="53"/>
      <c r="Q224" s="53"/>
      <c r="R224" s="58"/>
      <c r="S224" s="65"/>
      <c r="T224" s="66"/>
      <c r="U224" s="67"/>
      <c r="V224" s="67"/>
      <c r="W224" s="53"/>
      <c r="X224" s="56"/>
      <c r="Y224" s="56"/>
      <c r="Z224" s="57"/>
      <c r="AA224" s="57"/>
      <c r="AB224" s="57"/>
      <c r="AC224" s="56"/>
      <c r="AD224" s="58"/>
      <c r="AE224" s="57"/>
      <c r="AF224" s="65"/>
      <c r="AG224" s="57"/>
      <c r="AH224" s="57"/>
      <c r="AI224" s="68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36"/>
      <c r="BN224" s="36"/>
      <c r="BO224" s="36"/>
      <c r="BP224" s="36"/>
      <c r="BQ224" s="36"/>
      <c r="BR224" s="36"/>
      <c r="BS224" s="53"/>
      <c r="BT224" s="53"/>
      <c r="BU224" s="53"/>
      <c r="BV224" s="53"/>
      <c r="BW224" s="53"/>
      <c r="BX224" s="36"/>
      <c r="BY224" s="78"/>
      <c r="BZ224" s="78"/>
      <c r="CA224" s="60"/>
      <c r="CB224" s="60"/>
      <c r="CC224" s="61"/>
      <c r="CD224" s="62"/>
      <c r="CE224" s="61"/>
      <c r="CF224" s="62"/>
      <c r="CG224" s="62"/>
      <c r="CH224" s="62"/>
      <c r="CI224" s="79"/>
      <c r="CJ224" s="80"/>
      <c r="CK224" s="80"/>
      <c r="CL224" s="81"/>
      <c r="CM224" s="81"/>
      <c r="CN224" s="81"/>
      <c r="CO224" s="81"/>
      <c r="CP224" s="8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82"/>
      <c r="DH224" s="82"/>
      <c r="DI224" s="82"/>
      <c r="DJ224" s="82"/>
      <c r="DK224" s="82"/>
      <c r="DL224" s="82"/>
      <c r="DM224" s="82"/>
      <c r="DN224" s="82"/>
      <c r="DO224" s="82"/>
      <c r="DP224" s="82"/>
      <c r="DQ224" s="82"/>
    </row>
    <row r="225" spans="1:121" s="1" customFormat="1" hidden="1">
      <c r="A225" s="47"/>
      <c r="B225" s="48"/>
      <c r="C225" s="47"/>
      <c r="D225" s="49"/>
      <c r="E225" s="50"/>
      <c r="F225" s="51"/>
      <c r="G225" s="52"/>
      <c r="H225" s="50"/>
      <c r="I225" s="50"/>
      <c r="J225" s="53"/>
      <c r="K225" s="53"/>
      <c r="L225" s="53"/>
      <c r="M225" s="53"/>
      <c r="N225" s="53"/>
      <c r="O225" s="53"/>
      <c r="P225" s="53"/>
      <c r="Q225" s="53"/>
      <c r="R225" s="58"/>
      <c r="S225" s="65"/>
      <c r="T225" s="66"/>
      <c r="U225" s="67"/>
      <c r="V225" s="67"/>
      <c r="W225" s="53"/>
      <c r="X225" s="56"/>
      <c r="Y225" s="56"/>
      <c r="Z225" s="57"/>
      <c r="AA225" s="57"/>
      <c r="AB225" s="57"/>
      <c r="AC225" s="56"/>
      <c r="AD225" s="58"/>
      <c r="AE225" s="57"/>
      <c r="AF225" s="65"/>
      <c r="AG225" s="57"/>
      <c r="AH225" s="57"/>
      <c r="AI225" s="68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36"/>
      <c r="BN225" s="36"/>
      <c r="BO225" s="36"/>
      <c r="BP225" s="36"/>
      <c r="BQ225" s="36"/>
      <c r="BR225" s="36"/>
      <c r="BS225" s="53"/>
      <c r="BT225" s="53"/>
      <c r="BU225" s="53"/>
      <c r="BV225" s="53"/>
      <c r="BW225" s="53"/>
      <c r="BX225" s="36"/>
      <c r="BY225" s="78"/>
      <c r="BZ225" s="78"/>
      <c r="CA225" s="60"/>
      <c r="CB225" s="60"/>
      <c r="CC225" s="61"/>
      <c r="CD225" s="62"/>
      <c r="CE225" s="61"/>
      <c r="CF225" s="62"/>
      <c r="CG225" s="62"/>
      <c r="CH225" s="62"/>
      <c r="CI225" s="79"/>
      <c r="CJ225" s="80"/>
      <c r="CK225" s="80"/>
      <c r="CL225" s="81"/>
      <c r="CM225" s="81"/>
      <c r="CN225" s="81"/>
      <c r="CO225" s="81"/>
      <c r="CP225" s="8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82"/>
      <c r="DH225" s="82"/>
      <c r="DI225" s="82"/>
      <c r="DJ225" s="82"/>
      <c r="DK225" s="82"/>
      <c r="DL225" s="82"/>
      <c r="DM225" s="82"/>
      <c r="DN225" s="82"/>
      <c r="DO225" s="82"/>
      <c r="DP225" s="82"/>
      <c r="DQ225" s="82"/>
    </row>
    <row r="226" spans="1:121" s="1" customFormat="1" hidden="1">
      <c r="A226" s="47"/>
      <c r="B226" s="48"/>
      <c r="C226" s="47"/>
      <c r="D226" s="49"/>
      <c r="E226" s="50"/>
      <c r="F226" s="51"/>
      <c r="G226" s="52"/>
      <c r="H226" s="50"/>
      <c r="I226" s="50"/>
      <c r="J226" s="53"/>
      <c r="K226" s="53"/>
      <c r="L226" s="53"/>
      <c r="M226" s="53"/>
      <c r="N226" s="53"/>
      <c r="O226" s="53"/>
      <c r="P226" s="53"/>
      <c r="Q226" s="53"/>
      <c r="R226" s="58"/>
      <c r="S226" s="65"/>
      <c r="T226" s="66"/>
      <c r="U226" s="67"/>
      <c r="V226" s="67"/>
      <c r="W226" s="53"/>
      <c r="X226" s="56"/>
      <c r="Y226" s="56"/>
      <c r="Z226" s="57"/>
      <c r="AA226" s="57"/>
      <c r="AB226" s="57"/>
      <c r="AC226" s="56"/>
      <c r="AD226" s="58"/>
      <c r="AE226" s="57"/>
      <c r="AF226" s="65"/>
      <c r="AG226" s="57"/>
      <c r="AH226" s="57"/>
      <c r="AI226" s="68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36"/>
      <c r="BN226" s="36"/>
      <c r="BO226" s="36"/>
      <c r="BP226" s="36"/>
      <c r="BQ226" s="36"/>
      <c r="BR226" s="36"/>
      <c r="BS226" s="53"/>
      <c r="BT226" s="53"/>
      <c r="BU226" s="53"/>
      <c r="BV226" s="53"/>
      <c r="BW226" s="53"/>
      <c r="BX226" s="36"/>
      <c r="BY226" s="78"/>
      <c r="BZ226" s="78"/>
      <c r="CA226" s="60"/>
      <c r="CB226" s="60"/>
      <c r="CC226" s="61"/>
      <c r="CD226" s="62"/>
      <c r="CE226" s="61"/>
      <c r="CF226" s="62"/>
      <c r="CG226" s="62"/>
      <c r="CH226" s="62"/>
      <c r="CI226" s="79"/>
      <c r="CJ226" s="80"/>
      <c r="CK226" s="80"/>
      <c r="CL226" s="81"/>
      <c r="CM226" s="81"/>
      <c r="CN226" s="81"/>
      <c r="CO226" s="81"/>
      <c r="CP226" s="8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82"/>
      <c r="DH226" s="82"/>
      <c r="DI226" s="82"/>
      <c r="DJ226" s="82"/>
      <c r="DK226" s="82"/>
      <c r="DL226" s="82"/>
      <c r="DM226" s="82"/>
      <c r="DN226" s="82"/>
      <c r="DO226" s="82"/>
      <c r="DP226" s="82"/>
      <c r="DQ226" s="82"/>
    </row>
    <row r="227" spans="1:121" s="1" customFormat="1" hidden="1">
      <c r="A227" s="47"/>
      <c r="B227" s="48"/>
      <c r="C227" s="47"/>
      <c r="D227" s="49"/>
      <c r="E227" s="50"/>
      <c r="F227" s="51"/>
      <c r="G227" s="52"/>
      <c r="H227" s="50"/>
      <c r="I227" s="50"/>
      <c r="J227" s="53"/>
      <c r="K227" s="53"/>
      <c r="L227" s="53"/>
      <c r="M227" s="53"/>
      <c r="N227" s="53"/>
      <c r="O227" s="53"/>
      <c r="P227" s="53"/>
      <c r="Q227" s="53"/>
      <c r="R227" s="58"/>
      <c r="S227" s="65"/>
      <c r="T227" s="66"/>
      <c r="U227" s="67"/>
      <c r="V227" s="67"/>
      <c r="W227" s="53"/>
      <c r="X227" s="56"/>
      <c r="Y227" s="56"/>
      <c r="Z227" s="57"/>
      <c r="AA227" s="57"/>
      <c r="AB227" s="57"/>
      <c r="AC227" s="56"/>
      <c r="AD227" s="58"/>
      <c r="AE227" s="57"/>
      <c r="AF227" s="65"/>
      <c r="AG227" s="57"/>
      <c r="AH227" s="57"/>
      <c r="AI227" s="68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36"/>
      <c r="BN227" s="36"/>
      <c r="BO227" s="36"/>
      <c r="BP227" s="36"/>
      <c r="BQ227" s="36"/>
      <c r="BR227" s="36"/>
      <c r="BS227" s="53"/>
      <c r="BT227" s="53"/>
      <c r="BU227" s="53"/>
      <c r="BV227" s="53"/>
      <c r="BW227" s="53"/>
      <c r="BX227" s="36"/>
      <c r="BY227" s="78"/>
      <c r="BZ227" s="78"/>
      <c r="CA227" s="60"/>
      <c r="CB227" s="60"/>
      <c r="CC227" s="61"/>
      <c r="CD227" s="62"/>
      <c r="CE227" s="61"/>
      <c r="CF227" s="62"/>
      <c r="CG227" s="62"/>
      <c r="CH227" s="62"/>
      <c r="CI227" s="79"/>
      <c r="CJ227" s="80"/>
      <c r="CK227" s="80"/>
      <c r="CL227" s="81"/>
      <c r="CM227" s="81"/>
      <c r="CN227" s="81"/>
      <c r="CO227" s="81"/>
      <c r="CP227" s="8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82"/>
      <c r="DH227" s="82"/>
      <c r="DI227" s="82"/>
      <c r="DJ227" s="82"/>
      <c r="DK227" s="82"/>
      <c r="DL227" s="82"/>
      <c r="DM227" s="82"/>
      <c r="DN227" s="82"/>
      <c r="DO227" s="82"/>
      <c r="DP227" s="82"/>
      <c r="DQ227" s="82"/>
    </row>
    <row r="228" spans="1:121" s="1" customFormat="1" hidden="1">
      <c r="A228" s="47"/>
      <c r="B228" s="48"/>
      <c r="C228" s="47"/>
      <c r="D228" s="49"/>
      <c r="E228" s="50"/>
      <c r="F228" s="51"/>
      <c r="G228" s="52"/>
      <c r="H228" s="50"/>
      <c r="I228" s="50"/>
      <c r="J228" s="53"/>
      <c r="K228" s="53"/>
      <c r="L228" s="53"/>
      <c r="M228" s="53"/>
      <c r="N228" s="53"/>
      <c r="O228" s="53"/>
      <c r="P228" s="53"/>
      <c r="Q228" s="53"/>
      <c r="R228" s="58"/>
      <c r="S228" s="65"/>
      <c r="T228" s="66"/>
      <c r="U228" s="67"/>
      <c r="V228" s="67"/>
      <c r="W228" s="53"/>
      <c r="X228" s="56"/>
      <c r="Y228" s="56"/>
      <c r="Z228" s="57"/>
      <c r="AA228" s="57"/>
      <c r="AB228" s="57"/>
      <c r="AC228" s="56"/>
      <c r="AD228" s="58"/>
      <c r="AE228" s="57"/>
      <c r="AF228" s="65"/>
      <c r="AG228" s="57"/>
      <c r="AH228" s="57"/>
      <c r="AI228" s="68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36"/>
      <c r="BN228" s="36"/>
      <c r="BO228" s="36"/>
      <c r="BP228" s="36"/>
      <c r="BQ228" s="36"/>
      <c r="BR228" s="36"/>
      <c r="BS228" s="53"/>
      <c r="BT228" s="53"/>
      <c r="BU228" s="53"/>
      <c r="BV228" s="53"/>
      <c r="BW228" s="53"/>
      <c r="BX228" s="36"/>
      <c r="BY228" s="78"/>
      <c r="BZ228" s="78"/>
      <c r="CA228" s="60"/>
      <c r="CB228" s="60"/>
      <c r="CC228" s="61"/>
      <c r="CD228" s="62"/>
      <c r="CE228" s="61"/>
      <c r="CF228" s="62"/>
      <c r="CG228" s="62"/>
      <c r="CH228" s="62"/>
      <c r="CI228" s="79"/>
      <c r="CJ228" s="80"/>
      <c r="CK228" s="80"/>
      <c r="CL228" s="81"/>
      <c r="CM228" s="81"/>
      <c r="CN228" s="81"/>
      <c r="CO228" s="81"/>
      <c r="CP228" s="8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82"/>
      <c r="DH228" s="82"/>
      <c r="DI228" s="82"/>
      <c r="DJ228" s="82"/>
      <c r="DK228" s="82"/>
      <c r="DL228" s="82"/>
      <c r="DM228" s="82"/>
      <c r="DN228" s="82"/>
      <c r="DO228" s="82"/>
      <c r="DP228" s="82"/>
      <c r="DQ228" s="82"/>
    </row>
    <row r="229" spans="1:121" s="1" customFormat="1" hidden="1">
      <c r="A229" s="47"/>
      <c r="B229" s="48"/>
      <c r="C229" s="47"/>
      <c r="D229" s="49"/>
      <c r="E229" s="50"/>
      <c r="F229" s="51"/>
      <c r="G229" s="52"/>
      <c r="H229" s="50"/>
      <c r="I229" s="50"/>
      <c r="J229" s="53"/>
      <c r="K229" s="53"/>
      <c r="L229" s="53"/>
      <c r="M229" s="53"/>
      <c r="N229" s="53"/>
      <c r="O229" s="53"/>
      <c r="P229" s="53"/>
      <c r="Q229" s="53"/>
      <c r="R229" s="58"/>
      <c r="S229" s="65"/>
      <c r="T229" s="66"/>
      <c r="U229" s="67"/>
      <c r="V229" s="67"/>
      <c r="W229" s="53"/>
      <c r="X229" s="56"/>
      <c r="Y229" s="56"/>
      <c r="Z229" s="57"/>
      <c r="AA229" s="57"/>
      <c r="AB229" s="57"/>
      <c r="AC229" s="56"/>
      <c r="AD229" s="58"/>
      <c r="AE229" s="57"/>
      <c r="AF229" s="65"/>
      <c r="AG229" s="57"/>
      <c r="AH229" s="57"/>
      <c r="AI229" s="68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36"/>
      <c r="BN229" s="36"/>
      <c r="BO229" s="36"/>
      <c r="BP229" s="36"/>
      <c r="BQ229" s="36"/>
      <c r="BR229" s="36"/>
      <c r="BS229" s="53"/>
      <c r="BT229" s="53"/>
      <c r="BU229" s="53"/>
      <c r="BV229" s="53"/>
      <c r="BW229" s="53"/>
      <c r="BX229" s="36"/>
      <c r="BY229" s="78"/>
      <c r="BZ229" s="78"/>
      <c r="CA229" s="60"/>
      <c r="CB229" s="60"/>
      <c r="CC229" s="61"/>
      <c r="CD229" s="62"/>
      <c r="CE229" s="61"/>
      <c r="CF229" s="62"/>
      <c r="CG229" s="62"/>
      <c r="CH229" s="62"/>
      <c r="CI229" s="79"/>
      <c r="CJ229" s="80"/>
      <c r="CK229" s="80"/>
      <c r="CL229" s="81"/>
      <c r="CM229" s="81"/>
      <c r="CN229" s="81"/>
      <c r="CO229" s="81"/>
      <c r="CP229" s="8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82"/>
      <c r="DH229" s="82"/>
      <c r="DI229" s="82"/>
      <c r="DJ229" s="82"/>
      <c r="DK229" s="82"/>
      <c r="DL229" s="82"/>
      <c r="DM229" s="82"/>
      <c r="DN229" s="82"/>
      <c r="DO229" s="82"/>
      <c r="DP229" s="82"/>
      <c r="DQ229" s="82"/>
    </row>
    <row r="230" spans="1:121" s="1" customFormat="1" hidden="1">
      <c r="A230" s="47"/>
      <c r="B230" s="48"/>
      <c r="C230" s="47"/>
      <c r="D230" s="49"/>
      <c r="E230" s="50"/>
      <c r="F230" s="51"/>
      <c r="G230" s="52"/>
      <c r="H230" s="50"/>
      <c r="I230" s="50"/>
      <c r="J230" s="53"/>
      <c r="K230" s="53"/>
      <c r="L230" s="53"/>
      <c r="M230" s="53"/>
      <c r="N230" s="53"/>
      <c r="O230" s="53"/>
      <c r="P230" s="53"/>
      <c r="Q230" s="53"/>
      <c r="R230" s="58"/>
      <c r="S230" s="65"/>
      <c r="T230" s="66"/>
      <c r="U230" s="67"/>
      <c r="V230" s="67"/>
      <c r="W230" s="53"/>
      <c r="X230" s="56"/>
      <c r="Y230" s="56"/>
      <c r="Z230" s="57"/>
      <c r="AA230" s="57"/>
      <c r="AB230" s="57"/>
      <c r="AC230" s="56"/>
      <c r="AD230" s="58"/>
      <c r="AE230" s="57"/>
      <c r="AF230" s="65"/>
      <c r="AG230" s="57"/>
      <c r="AH230" s="57"/>
      <c r="AI230" s="68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36"/>
      <c r="BN230" s="36"/>
      <c r="BO230" s="36"/>
      <c r="BP230" s="36"/>
      <c r="BQ230" s="36"/>
      <c r="BR230" s="36"/>
      <c r="BS230" s="53"/>
      <c r="BT230" s="53"/>
      <c r="BU230" s="53"/>
      <c r="BV230" s="53"/>
      <c r="BW230" s="53"/>
      <c r="BX230" s="36"/>
      <c r="BY230" s="78"/>
      <c r="BZ230" s="78"/>
      <c r="CA230" s="60"/>
      <c r="CB230" s="60"/>
      <c r="CC230" s="61"/>
      <c r="CD230" s="62"/>
      <c r="CE230" s="61"/>
      <c r="CF230" s="62"/>
      <c r="CG230" s="62"/>
      <c r="CH230" s="62"/>
      <c r="CI230" s="79"/>
      <c r="CJ230" s="80"/>
      <c r="CK230" s="80"/>
      <c r="CL230" s="81"/>
      <c r="CM230" s="81"/>
      <c r="CN230" s="81"/>
      <c r="CO230" s="81"/>
      <c r="CP230" s="8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82"/>
      <c r="DH230" s="82"/>
      <c r="DI230" s="82"/>
      <c r="DJ230" s="82"/>
      <c r="DK230" s="82"/>
      <c r="DL230" s="82"/>
      <c r="DM230" s="82"/>
      <c r="DN230" s="82"/>
      <c r="DO230" s="82"/>
      <c r="DP230" s="82"/>
      <c r="DQ230" s="82"/>
    </row>
    <row r="231" spans="1:121" s="1" customFormat="1" hidden="1">
      <c r="A231" s="47"/>
      <c r="B231" s="48"/>
      <c r="C231" s="47"/>
      <c r="D231" s="49"/>
      <c r="E231" s="50"/>
      <c r="F231" s="51"/>
      <c r="G231" s="52"/>
      <c r="H231" s="50"/>
      <c r="I231" s="50"/>
      <c r="J231" s="53"/>
      <c r="K231" s="53"/>
      <c r="L231" s="53"/>
      <c r="M231" s="53"/>
      <c r="N231" s="53"/>
      <c r="O231" s="53"/>
      <c r="P231" s="53"/>
      <c r="Q231" s="53"/>
      <c r="R231" s="58"/>
      <c r="S231" s="65"/>
      <c r="T231" s="66"/>
      <c r="U231" s="67"/>
      <c r="V231" s="67"/>
      <c r="W231" s="53"/>
      <c r="X231" s="56"/>
      <c r="Y231" s="56"/>
      <c r="Z231" s="57"/>
      <c r="AA231" s="57"/>
      <c r="AB231" s="57"/>
      <c r="AC231" s="56"/>
      <c r="AD231" s="58"/>
      <c r="AE231" s="57"/>
      <c r="AF231" s="65"/>
      <c r="AG231" s="57"/>
      <c r="AH231" s="57"/>
      <c r="AI231" s="68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36"/>
      <c r="BN231" s="36"/>
      <c r="BO231" s="36"/>
      <c r="BP231" s="36"/>
      <c r="BQ231" s="36"/>
      <c r="BR231" s="36"/>
      <c r="BS231" s="53"/>
      <c r="BT231" s="53"/>
      <c r="BU231" s="53"/>
      <c r="BV231" s="53"/>
      <c r="BW231" s="53"/>
      <c r="BX231" s="36"/>
      <c r="BY231" s="78"/>
      <c r="BZ231" s="78"/>
      <c r="CA231" s="60"/>
      <c r="CB231" s="60"/>
      <c r="CC231" s="61"/>
      <c r="CD231" s="62"/>
      <c r="CE231" s="61"/>
      <c r="CF231" s="62"/>
      <c r="CG231" s="62"/>
      <c r="CH231" s="62"/>
      <c r="CI231" s="79"/>
      <c r="CJ231" s="80"/>
      <c r="CK231" s="80"/>
      <c r="CL231" s="81"/>
      <c r="CM231" s="81"/>
      <c r="CN231" s="81"/>
      <c r="CO231" s="81"/>
      <c r="CP231" s="8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82"/>
      <c r="DH231" s="82"/>
      <c r="DI231" s="82"/>
      <c r="DJ231" s="82"/>
      <c r="DK231" s="82"/>
      <c r="DL231" s="82"/>
      <c r="DM231" s="82"/>
      <c r="DN231" s="82"/>
      <c r="DO231" s="82"/>
      <c r="DP231" s="82"/>
      <c r="DQ231" s="82"/>
    </row>
    <row r="232" spans="1:121" s="1" customFormat="1" hidden="1">
      <c r="A232" s="47"/>
      <c r="B232" s="48"/>
      <c r="C232" s="47"/>
      <c r="D232" s="49"/>
      <c r="E232" s="50"/>
      <c r="F232" s="51"/>
      <c r="G232" s="52"/>
      <c r="H232" s="50"/>
      <c r="I232" s="50"/>
      <c r="J232" s="53"/>
      <c r="K232" s="53"/>
      <c r="L232" s="53"/>
      <c r="M232" s="53"/>
      <c r="N232" s="53"/>
      <c r="O232" s="53"/>
      <c r="P232" s="53"/>
      <c r="Q232" s="53"/>
      <c r="R232" s="58"/>
      <c r="S232" s="65"/>
      <c r="T232" s="66"/>
      <c r="U232" s="67"/>
      <c r="V232" s="67"/>
      <c r="W232" s="53"/>
      <c r="X232" s="56"/>
      <c r="Y232" s="56"/>
      <c r="Z232" s="57"/>
      <c r="AA232" s="57"/>
      <c r="AB232" s="57"/>
      <c r="AC232" s="56"/>
      <c r="AD232" s="58"/>
      <c r="AE232" s="57"/>
      <c r="AF232" s="65"/>
      <c r="AG232" s="57"/>
      <c r="AH232" s="57"/>
      <c r="AI232" s="68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36"/>
      <c r="BN232" s="36"/>
      <c r="BO232" s="36"/>
      <c r="BP232" s="36"/>
      <c r="BQ232" s="36"/>
      <c r="BR232" s="36"/>
      <c r="BS232" s="53"/>
      <c r="BT232" s="53"/>
      <c r="BU232" s="53"/>
      <c r="BV232" s="53"/>
      <c r="BW232" s="53"/>
      <c r="BX232" s="36"/>
      <c r="BY232" s="78"/>
      <c r="BZ232" s="78"/>
      <c r="CA232" s="60"/>
      <c r="CB232" s="60"/>
      <c r="CC232" s="61"/>
      <c r="CD232" s="62"/>
      <c r="CE232" s="61"/>
      <c r="CF232" s="62"/>
      <c r="CG232" s="62"/>
      <c r="CH232" s="62"/>
      <c r="CI232" s="79"/>
      <c r="CJ232" s="80"/>
      <c r="CK232" s="80"/>
      <c r="CL232" s="81"/>
      <c r="CM232" s="81"/>
      <c r="CN232" s="81"/>
      <c r="CO232" s="81"/>
      <c r="CP232" s="8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82"/>
      <c r="DH232" s="82"/>
      <c r="DI232" s="82"/>
      <c r="DJ232" s="82"/>
      <c r="DK232" s="82"/>
      <c r="DL232" s="82"/>
      <c r="DM232" s="82"/>
      <c r="DN232" s="82"/>
      <c r="DO232" s="82"/>
      <c r="DP232" s="82"/>
      <c r="DQ232" s="82"/>
    </row>
    <row r="233" spans="1:121" s="1" customFormat="1" hidden="1">
      <c r="A233" s="47"/>
      <c r="B233" s="48"/>
      <c r="C233" s="47"/>
      <c r="D233" s="49"/>
      <c r="E233" s="50"/>
      <c r="F233" s="51"/>
      <c r="G233" s="52"/>
      <c r="H233" s="50"/>
      <c r="I233" s="50"/>
      <c r="J233" s="53"/>
      <c r="K233" s="53"/>
      <c r="L233" s="53"/>
      <c r="M233" s="53"/>
      <c r="N233" s="53"/>
      <c r="O233" s="53"/>
      <c r="P233" s="53"/>
      <c r="Q233" s="53"/>
      <c r="R233" s="58"/>
      <c r="S233" s="65"/>
      <c r="T233" s="66"/>
      <c r="U233" s="67"/>
      <c r="V233" s="67"/>
      <c r="W233" s="53"/>
      <c r="X233" s="56"/>
      <c r="Y233" s="56"/>
      <c r="Z233" s="57"/>
      <c r="AA233" s="57"/>
      <c r="AB233" s="57"/>
      <c r="AC233" s="56"/>
      <c r="AD233" s="58"/>
      <c r="AE233" s="57"/>
      <c r="AF233" s="65"/>
      <c r="AG233" s="57"/>
      <c r="AH233" s="57"/>
      <c r="AI233" s="68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36"/>
      <c r="BN233" s="36"/>
      <c r="BO233" s="36"/>
      <c r="BP233" s="36"/>
      <c r="BQ233" s="36"/>
      <c r="BR233" s="36"/>
      <c r="BS233" s="53"/>
      <c r="BT233" s="53"/>
      <c r="BU233" s="53"/>
      <c r="BV233" s="53"/>
      <c r="BW233" s="53"/>
      <c r="BX233" s="36"/>
      <c r="BY233" s="78"/>
      <c r="BZ233" s="78"/>
      <c r="CA233" s="60"/>
      <c r="CB233" s="60"/>
      <c r="CC233" s="61"/>
      <c r="CD233" s="62"/>
      <c r="CE233" s="61"/>
      <c r="CF233" s="62"/>
      <c r="CG233" s="62"/>
      <c r="CH233" s="62"/>
      <c r="CI233" s="79"/>
      <c r="CJ233" s="80"/>
      <c r="CK233" s="80"/>
      <c r="CL233" s="81"/>
      <c r="CM233" s="81"/>
      <c r="CN233" s="81"/>
      <c r="CO233" s="81"/>
      <c r="CP233" s="8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82"/>
      <c r="DH233" s="82"/>
      <c r="DI233" s="82"/>
      <c r="DJ233" s="82"/>
      <c r="DK233" s="82"/>
      <c r="DL233" s="82"/>
      <c r="DM233" s="82"/>
      <c r="DN233" s="82"/>
      <c r="DO233" s="82"/>
      <c r="DP233" s="82"/>
      <c r="DQ233" s="82"/>
    </row>
    <row r="234" spans="1:121" s="1" customFormat="1" hidden="1">
      <c r="A234" s="47"/>
      <c r="B234" s="48"/>
      <c r="C234" s="47"/>
      <c r="D234" s="49"/>
      <c r="E234" s="50"/>
      <c r="F234" s="51"/>
      <c r="G234" s="52"/>
      <c r="H234" s="50"/>
      <c r="I234" s="50"/>
      <c r="J234" s="53"/>
      <c r="K234" s="53"/>
      <c r="L234" s="53"/>
      <c r="M234" s="53"/>
      <c r="N234" s="53"/>
      <c r="O234" s="53"/>
      <c r="P234" s="53"/>
      <c r="Q234" s="53"/>
      <c r="R234" s="58"/>
      <c r="S234" s="65"/>
      <c r="T234" s="66"/>
      <c r="U234" s="67"/>
      <c r="V234" s="67"/>
      <c r="W234" s="53"/>
      <c r="X234" s="56"/>
      <c r="Y234" s="56"/>
      <c r="Z234" s="57"/>
      <c r="AA234" s="57"/>
      <c r="AB234" s="57"/>
      <c r="AC234" s="56"/>
      <c r="AD234" s="58"/>
      <c r="AE234" s="57"/>
      <c r="AF234" s="65"/>
      <c r="AG234" s="57"/>
      <c r="AH234" s="57"/>
      <c r="AI234" s="68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36"/>
      <c r="BN234" s="36"/>
      <c r="BO234" s="36"/>
      <c r="BP234" s="36"/>
      <c r="BQ234" s="36"/>
      <c r="BR234" s="36"/>
      <c r="BS234" s="53"/>
      <c r="BT234" s="53"/>
      <c r="BU234" s="53"/>
      <c r="BV234" s="53"/>
      <c r="BW234" s="53"/>
      <c r="BX234" s="36"/>
      <c r="BY234" s="78"/>
      <c r="BZ234" s="78"/>
      <c r="CA234" s="60"/>
      <c r="CB234" s="60"/>
      <c r="CC234" s="61"/>
      <c r="CD234" s="62"/>
      <c r="CE234" s="61"/>
      <c r="CF234" s="62"/>
      <c r="CG234" s="62"/>
      <c r="CH234" s="62"/>
      <c r="CI234" s="79"/>
      <c r="CJ234" s="80"/>
      <c r="CK234" s="80"/>
      <c r="CL234" s="81"/>
      <c r="CM234" s="81"/>
      <c r="CN234" s="81"/>
      <c r="CO234" s="81"/>
      <c r="CP234" s="8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82"/>
      <c r="DH234" s="82"/>
      <c r="DI234" s="82"/>
      <c r="DJ234" s="82"/>
      <c r="DK234" s="82"/>
      <c r="DL234" s="82"/>
      <c r="DM234" s="82"/>
      <c r="DN234" s="82"/>
      <c r="DO234" s="82"/>
      <c r="DP234" s="82"/>
      <c r="DQ234" s="82"/>
    </row>
    <row r="235" spans="1:121" s="1" customFormat="1" hidden="1">
      <c r="A235" s="47"/>
      <c r="B235" s="48"/>
      <c r="C235" s="47"/>
      <c r="D235" s="49"/>
      <c r="E235" s="50"/>
      <c r="F235" s="51"/>
      <c r="G235" s="52"/>
      <c r="H235" s="50"/>
      <c r="I235" s="50"/>
      <c r="J235" s="53"/>
      <c r="K235" s="53"/>
      <c r="L235" s="53"/>
      <c r="M235" s="53"/>
      <c r="N235" s="53"/>
      <c r="O235" s="53"/>
      <c r="P235" s="53"/>
      <c r="Q235" s="53"/>
      <c r="R235" s="58"/>
      <c r="S235" s="65"/>
      <c r="T235" s="66"/>
      <c r="U235" s="67"/>
      <c r="V235" s="67"/>
      <c r="W235" s="53"/>
      <c r="X235" s="56"/>
      <c r="Y235" s="56"/>
      <c r="Z235" s="57"/>
      <c r="AA235" s="57"/>
      <c r="AB235" s="57"/>
      <c r="AC235" s="56"/>
      <c r="AD235" s="58"/>
      <c r="AE235" s="57"/>
      <c r="AF235" s="65"/>
      <c r="AG235" s="57"/>
      <c r="AH235" s="57"/>
      <c r="AI235" s="68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36"/>
      <c r="BN235" s="36"/>
      <c r="BO235" s="36"/>
      <c r="BP235" s="36"/>
      <c r="BQ235" s="36"/>
      <c r="BR235" s="36"/>
      <c r="BS235" s="53"/>
      <c r="BT235" s="53"/>
      <c r="BU235" s="53"/>
      <c r="BV235" s="53"/>
      <c r="BW235" s="53"/>
      <c r="BX235" s="36"/>
      <c r="BY235" s="78"/>
      <c r="BZ235" s="78"/>
      <c r="CA235" s="60"/>
      <c r="CB235" s="60"/>
      <c r="CC235" s="61"/>
      <c r="CD235" s="62"/>
      <c r="CE235" s="61"/>
      <c r="CF235" s="62"/>
      <c r="CG235" s="62"/>
      <c r="CH235" s="62"/>
      <c r="CI235" s="79"/>
      <c r="CJ235" s="80"/>
      <c r="CK235" s="80"/>
      <c r="CL235" s="81"/>
      <c r="CM235" s="81"/>
      <c r="CN235" s="81"/>
      <c r="CO235" s="81"/>
      <c r="CP235" s="8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82"/>
      <c r="DH235" s="82"/>
      <c r="DI235" s="82"/>
      <c r="DJ235" s="82"/>
      <c r="DK235" s="82"/>
      <c r="DL235" s="82"/>
      <c r="DM235" s="82"/>
      <c r="DN235" s="82"/>
      <c r="DO235" s="82"/>
      <c r="DP235" s="82"/>
      <c r="DQ235" s="82"/>
    </row>
    <row r="236" spans="1:121" s="1" customFormat="1" hidden="1">
      <c r="A236" s="47"/>
      <c r="B236" s="48"/>
      <c r="C236" s="47"/>
      <c r="D236" s="49"/>
      <c r="E236" s="50"/>
      <c r="F236" s="51"/>
      <c r="G236" s="52"/>
      <c r="H236" s="50"/>
      <c r="I236" s="50"/>
      <c r="J236" s="53"/>
      <c r="K236" s="53"/>
      <c r="L236" s="53"/>
      <c r="M236" s="53"/>
      <c r="N236" s="53"/>
      <c r="O236" s="53"/>
      <c r="P236" s="53"/>
      <c r="Q236" s="53"/>
      <c r="R236" s="58"/>
      <c r="S236" s="65"/>
      <c r="T236" s="66"/>
      <c r="U236" s="67"/>
      <c r="V236" s="67"/>
      <c r="W236" s="53"/>
      <c r="X236" s="56"/>
      <c r="Y236" s="56"/>
      <c r="Z236" s="57"/>
      <c r="AA236" s="57"/>
      <c r="AB236" s="57"/>
      <c r="AC236" s="56"/>
      <c r="AD236" s="58"/>
      <c r="AE236" s="57"/>
      <c r="AF236" s="65"/>
      <c r="AG236" s="57"/>
      <c r="AH236" s="57"/>
      <c r="AI236" s="68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36"/>
      <c r="BN236" s="36"/>
      <c r="BO236" s="36"/>
      <c r="BP236" s="36"/>
      <c r="BQ236" s="36"/>
      <c r="BR236" s="36"/>
      <c r="BS236" s="53"/>
      <c r="BT236" s="53"/>
      <c r="BU236" s="53"/>
      <c r="BV236" s="53"/>
      <c r="BW236" s="53"/>
      <c r="BX236" s="36"/>
      <c r="BY236" s="78"/>
      <c r="BZ236" s="78"/>
      <c r="CA236" s="60"/>
      <c r="CB236" s="60"/>
      <c r="CC236" s="61"/>
      <c r="CD236" s="62"/>
      <c r="CE236" s="61"/>
      <c r="CF236" s="62"/>
      <c r="CG236" s="62"/>
      <c r="CH236" s="62"/>
      <c r="CI236" s="79"/>
      <c r="CJ236" s="80"/>
      <c r="CK236" s="80"/>
      <c r="CL236" s="81"/>
      <c r="CM236" s="81"/>
      <c r="CN236" s="81"/>
      <c r="CO236" s="81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82"/>
      <c r="DH236" s="82"/>
      <c r="DI236" s="82"/>
      <c r="DJ236" s="82"/>
      <c r="DK236" s="82"/>
      <c r="DL236" s="82"/>
      <c r="DM236" s="82"/>
      <c r="DN236" s="82"/>
      <c r="DO236" s="82"/>
      <c r="DP236" s="82"/>
      <c r="DQ236" s="82"/>
    </row>
    <row r="237" spans="1:121" s="1" customFormat="1" hidden="1">
      <c r="A237" s="47"/>
      <c r="B237" s="48"/>
      <c r="C237" s="47"/>
      <c r="D237" s="49"/>
      <c r="E237" s="50"/>
      <c r="F237" s="51"/>
      <c r="G237" s="52"/>
      <c r="H237" s="50"/>
      <c r="I237" s="50"/>
      <c r="J237" s="53"/>
      <c r="K237" s="53"/>
      <c r="L237" s="53"/>
      <c r="M237" s="53"/>
      <c r="N237" s="53"/>
      <c r="O237" s="53"/>
      <c r="P237" s="53"/>
      <c r="Q237" s="53"/>
      <c r="R237" s="58"/>
      <c r="S237" s="65"/>
      <c r="T237" s="66"/>
      <c r="U237" s="67"/>
      <c r="V237" s="67"/>
      <c r="W237" s="53"/>
      <c r="X237" s="56"/>
      <c r="Y237" s="56"/>
      <c r="Z237" s="57"/>
      <c r="AA237" s="57"/>
      <c r="AB237" s="57"/>
      <c r="AC237" s="56"/>
      <c r="AD237" s="58"/>
      <c r="AE237" s="57"/>
      <c r="AF237" s="65"/>
      <c r="AG237" s="57"/>
      <c r="AH237" s="57"/>
      <c r="AI237" s="68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36"/>
      <c r="BN237" s="36"/>
      <c r="BO237" s="36"/>
      <c r="BP237" s="36"/>
      <c r="BQ237" s="36"/>
      <c r="BR237" s="36"/>
      <c r="BS237" s="53"/>
      <c r="BT237" s="53"/>
      <c r="BU237" s="53"/>
      <c r="BV237" s="53"/>
      <c r="BW237" s="53"/>
      <c r="BX237" s="36"/>
      <c r="BY237" s="78"/>
      <c r="BZ237" s="78"/>
      <c r="CA237" s="60"/>
      <c r="CB237" s="60"/>
      <c r="CC237" s="61"/>
      <c r="CD237" s="62"/>
      <c r="CE237" s="61"/>
      <c r="CF237" s="62"/>
      <c r="CG237" s="62"/>
      <c r="CH237" s="62"/>
      <c r="CI237" s="79"/>
      <c r="CJ237" s="80"/>
      <c r="CK237" s="80"/>
      <c r="CL237" s="81"/>
      <c r="CM237" s="81"/>
      <c r="CN237" s="81"/>
      <c r="CO237" s="81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2"/>
    </row>
    <row r="238" spans="1:121" s="1" customFormat="1" hidden="1">
      <c r="A238" s="47"/>
      <c r="B238" s="48"/>
      <c r="C238" s="47"/>
      <c r="D238" s="49"/>
      <c r="E238" s="50"/>
      <c r="F238" s="51"/>
      <c r="G238" s="52"/>
      <c r="H238" s="50"/>
      <c r="I238" s="50"/>
      <c r="J238" s="53"/>
      <c r="K238" s="53"/>
      <c r="L238" s="53"/>
      <c r="M238" s="53"/>
      <c r="N238" s="53"/>
      <c r="O238" s="53"/>
      <c r="P238" s="53"/>
      <c r="Q238" s="53"/>
      <c r="R238" s="58"/>
      <c r="S238" s="65"/>
      <c r="T238" s="66"/>
      <c r="U238" s="67"/>
      <c r="V238" s="67"/>
      <c r="W238" s="53"/>
      <c r="X238" s="56"/>
      <c r="Y238" s="56"/>
      <c r="Z238" s="57"/>
      <c r="AA238" s="57"/>
      <c r="AB238" s="57"/>
      <c r="AC238" s="56"/>
      <c r="AD238" s="58"/>
      <c r="AE238" s="57"/>
      <c r="AF238" s="65"/>
      <c r="AG238" s="57"/>
      <c r="AH238" s="57"/>
      <c r="AI238" s="68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36"/>
      <c r="BN238" s="36"/>
      <c r="BO238" s="36"/>
      <c r="BP238" s="36"/>
      <c r="BQ238" s="36"/>
      <c r="BR238" s="36"/>
      <c r="BS238" s="53"/>
      <c r="BT238" s="53"/>
      <c r="BU238" s="53"/>
      <c r="BV238" s="53"/>
      <c r="BW238" s="53"/>
      <c r="BX238" s="36"/>
      <c r="BY238" s="78"/>
      <c r="BZ238" s="78"/>
      <c r="CA238" s="60"/>
      <c r="CB238" s="60"/>
      <c r="CC238" s="61"/>
      <c r="CD238" s="62"/>
      <c r="CE238" s="61"/>
      <c r="CF238" s="62"/>
      <c r="CG238" s="62"/>
      <c r="CH238" s="62"/>
      <c r="CI238" s="79"/>
      <c r="CJ238" s="80"/>
      <c r="CK238" s="80"/>
      <c r="CL238" s="81"/>
      <c r="CM238" s="81"/>
      <c r="CN238" s="81"/>
      <c r="CO238" s="81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</row>
    <row r="239" spans="1:121" s="1" customFormat="1" hidden="1">
      <c r="A239" s="47"/>
      <c r="B239" s="48"/>
      <c r="C239" s="47"/>
      <c r="D239" s="49"/>
      <c r="E239" s="50"/>
      <c r="F239" s="51"/>
      <c r="G239" s="52"/>
      <c r="H239" s="50"/>
      <c r="I239" s="50"/>
      <c r="J239" s="53"/>
      <c r="K239" s="53"/>
      <c r="L239" s="53"/>
      <c r="M239" s="53"/>
      <c r="N239" s="53"/>
      <c r="O239" s="53"/>
      <c r="P239" s="53"/>
      <c r="Q239" s="53"/>
      <c r="R239" s="58"/>
      <c r="S239" s="65"/>
      <c r="T239" s="66"/>
      <c r="U239" s="67"/>
      <c r="V239" s="67"/>
      <c r="W239" s="53"/>
      <c r="X239" s="56"/>
      <c r="Y239" s="56"/>
      <c r="Z239" s="57"/>
      <c r="AA239" s="57"/>
      <c r="AB239" s="57"/>
      <c r="AC239" s="56"/>
      <c r="AD239" s="58"/>
      <c r="AE239" s="57"/>
      <c r="AF239" s="65"/>
      <c r="AG239" s="57"/>
      <c r="AH239" s="57"/>
      <c r="AI239" s="68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36"/>
      <c r="BN239" s="36"/>
      <c r="BO239" s="36"/>
      <c r="BP239" s="36"/>
      <c r="BQ239" s="36"/>
      <c r="BR239" s="36"/>
      <c r="BS239" s="53"/>
      <c r="BT239" s="53"/>
      <c r="BU239" s="53"/>
      <c r="BV239" s="53"/>
      <c r="BW239" s="53"/>
      <c r="BX239" s="36"/>
      <c r="BY239" s="78"/>
      <c r="BZ239" s="78"/>
      <c r="CA239" s="60"/>
      <c r="CB239" s="60"/>
      <c r="CC239" s="61"/>
      <c r="CD239" s="62"/>
      <c r="CE239" s="61"/>
      <c r="CF239" s="62"/>
      <c r="CG239" s="62"/>
      <c r="CH239" s="62"/>
      <c r="CI239" s="79"/>
      <c r="CJ239" s="80"/>
      <c r="CK239" s="80"/>
      <c r="CL239" s="81"/>
      <c r="CM239" s="81"/>
      <c r="CN239" s="81"/>
      <c r="CO239" s="81"/>
      <c r="CP239" s="8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2"/>
      <c r="DJ239" s="82"/>
      <c r="DK239" s="82"/>
      <c r="DL239" s="82"/>
      <c r="DM239" s="82"/>
      <c r="DN239" s="82"/>
      <c r="DO239" s="82"/>
      <c r="DP239" s="82"/>
      <c r="DQ239" s="82"/>
    </row>
    <row r="240" spans="1:121" s="1" customFormat="1" hidden="1">
      <c r="A240" s="47"/>
      <c r="B240" s="48"/>
      <c r="C240" s="47"/>
      <c r="D240" s="49"/>
      <c r="E240" s="50"/>
      <c r="F240" s="51"/>
      <c r="G240" s="52"/>
      <c r="H240" s="50"/>
      <c r="I240" s="50"/>
      <c r="J240" s="53"/>
      <c r="K240" s="53"/>
      <c r="L240" s="53"/>
      <c r="M240" s="53"/>
      <c r="N240" s="53"/>
      <c r="O240" s="53"/>
      <c r="P240" s="53"/>
      <c r="Q240" s="53"/>
      <c r="R240" s="58"/>
      <c r="S240" s="65"/>
      <c r="T240" s="66"/>
      <c r="U240" s="67"/>
      <c r="V240" s="67"/>
      <c r="W240" s="53"/>
      <c r="X240" s="56"/>
      <c r="Y240" s="56"/>
      <c r="Z240" s="57"/>
      <c r="AA240" s="57"/>
      <c r="AB240" s="57"/>
      <c r="AC240" s="56"/>
      <c r="AD240" s="58"/>
      <c r="AE240" s="57"/>
      <c r="AF240" s="65"/>
      <c r="AG240" s="57"/>
      <c r="AH240" s="57"/>
      <c r="AI240" s="68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36"/>
      <c r="BN240" s="36"/>
      <c r="BO240" s="36"/>
      <c r="BP240" s="36"/>
      <c r="BQ240" s="36"/>
      <c r="BR240" s="36"/>
      <c r="BS240" s="53"/>
      <c r="BT240" s="53"/>
      <c r="BU240" s="53"/>
      <c r="BV240" s="53"/>
      <c r="BW240" s="53"/>
      <c r="BX240" s="36"/>
      <c r="BY240" s="78"/>
      <c r="BZ240" s="78"/>
      <c r="CA240" s="60"/>
      <c r="CB240" s="60"/>
      <c r="CC240" s="61"/>
      <c r="CD240" s="62"/>
      <c r="CE240" s="61"/>
      <c r="CF240" s="62"/>
      <c r="CG240" s="62"/>
      <c r="CH240" s="62"/>
      <c r="CI240" s="79"/>
      <c r="CJ240" s="80"/>
      <c r="CK240" s="80"/>
      <c r="CL240" s="81"/>
      <c r="CM240" s="81"/>
      <c r="CN240" s="81"/>
      <c r="CO240" s="81"/>
      <c r="CP240" s="8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82"/>
      <c r="DH240" s="82"/>
      <c r="DI240" s="82"/>
      <c r="DJ240" s="82"/>
      <c r="DK240" s="82"/>
      <c r="DL240" s="82"/>
      <c r="DM240" s="82"/>
      <c r="DN240" s="82"/>
      <c r="DO240" s="82"/>
      <c r="DP240" s="82"/>
      <c r="DQ240" s="82"/>
    </row>
    <row r="241" spans="1:121" s="1" customFormat="1" hidden="1">
      <c r="A241" s="47"/>
      <c r="B241" s="48"/>
      <c r="C241" s="47"/>
      <c r="D241" s="49"/>
      <c r="E241" s="50"/>
      <c r="F241" s="51"/>
      <c r="G241" s="52"/>
      <c r="H241" s="50"/>
      <c r="I241" s="50"/>
      <c r="J241" s="53"/>
      <c r="K241" s="53"/>
      <c r="L241" s="53"/>
      <c r="M241" s="53"/>
      <c r="N241" s="53"/>
      <c r="O241" s="53"/>
      <c r="P241" s="53"/>
      <c r="Q241" s="53"/>
      <c r="R241" s="58"/>
      <c r="S241" s="65"/>
      <c r="T241" s="66"/>
      <c r="U241" s="67"/>
      <c r="V241" s="67"/>
      <c r="W241" s="53"/>
      <c r="X241" s="56"/>
      <c r="Y241" s="56"/>
      <c r="Z241" s="57"/>
      <c r="AA241" s="57"/>
      <c r="AB241" s="57"/>
      <c r="AC241" s="56"/>
      <c r="AD241" s="58"/>
      <c r="AE241" s="57"/>
      <c r="AF241" s="65"/>
      <c r="AG241" s="57"/>
      <c r="AH241" s="57"/>
      <c r="AI241" s="68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36"/>
      <c r="BN241" s="36"/>
      <c r="BO241" s="36"/>
      <c r="BP241" s="36"/>
      <c r="BQ241" s="36"/>
      <c r="BR241" s="36"/>
      <c r="BS241" s="53"/>
      <c r="BT241" s="53"/>
      <c r="BU241" s="53"/>
      <c r="BV241" s="53"/>
      <c r="BW241" s="53"/>
      <c r="BX241" s="36"/>
      <c r="BY241" s="78"/>
      <c r="BZ241" s="78"/>
      <c r="CA241" s="60"/>
      <c r="CB241" s="60"/>
      <c r="CC241" s="61"/>
      <c r="CD241" s="62"/>
      <c r="CE241" s="61"/>
      <c r="CF241" s="62"/>
      <c r="CG241" s="62"/>
      <c r="CH241" s="62"/>
      <c r="CI241" s="79"/>
      <c r="CJ241" s="80"/>
      <c r="CK241" s="80"/>
      <c r="CL241" s="81"/>
      <c r="CM241" s="81"/>
      <c r="CN241" s="81"/>
      <c r="CO241" s="81"/>
      <c r="CP241" s="8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82"/>
      <c r="DH241" s="82"/>
      <c r="DI241" s="82"/>
      <c r="DJ241" s="82"/>
      <c r="DK241" s="82"/>
      <c r="DL241" s="82"/>
      <c r="DM241" s="82"/>
      <c r="DN241" s="82"/>
      <c r="DO241" s="82"/>
      <c r="DP241" s="82"/>
      <c r="DQ241" s="82"/>
    </row>
    <row r="242" spans="1:121" s="1" customFormat="1" hidden="1">
      <c r="A242" s="47"/>
      <c r="B242" s="48"/>
      <c r="C242" s="47"/>
      <c r="D242" s="49"/>
      <c r="E242" s="50"/>
      <c r="F242" s="51"/>
      <c r="G242" s="52"/>
      <c r="H242" s="50"/>
      <c r="I242" s="50"/>
      <c r="J242" s="53"/>
      <c r="K242" s="53"/>
      <c r="L242" s="53"/>
      <c r="M242" s="53"/>
      <c r="N242" s="53"/>
      <c r="O242" s="53"/>
      <c r="P242" s="53"/>
      <c r="Q242" s="53"/>
      <c r="R242" s="58"/>
      <c r="S242" s="65"/>
      <c r="T242" s="66"/>
      <c r="U242" s="67"/>
      <c r="V242" s="67"/>
      <c r="W242" s="53"/>
      <c r="X242" s="56"/>
      <c r="Y242" s="56"/>
      <c r="Z242" s="57"/>
      <c r="AA242" s="57"/>
      <c r="AB242" s="57"/>
      <c r="AC242" s="56"/>
      <c r="AD242" s="58"/>
      <c r="AE242" s="57"/>
      <c r="AF242" s="65"/>
      <c r="AG242" s="57"/>
      <c r="AH242" s="57"/>
      <c r="AI242" s="68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36"/>
      <c r="BN242" s="36"/>
      <c r="BO242" s="36"/>
      <c r="BP242" s="36"/>
      <c r="BQ242" s="36"/>
      <c r="BR242" s="36"/>
      <c r="BS242" s="53"/>
      <c r="BT242" s="53"/>
      <c r="BU242" s="53"/>
      <c r="BV242" s="53"/>
      <c r="BW242" s="53"/>
      <c r="BX242" s="36"/>
      <c r="BY242" s="78"/>
      <c r="BZ242" s="78"/>
      <c r="CA242" s="60"/>
      <c r="CB242" s="60"/>
      <c r="CC242" s="61"/>
      <c r="CD242" s="62"/>
      <c r="CE242" s="61"/>
      <c r="CF242" s="62"/>
      <c r="CG242" s="62"/>
      <c r="CH242" s="62"/>
      <c r="CI242" s="79"/>
      <c r="CJ242" s="80"/>
      <c r="CK242" s="80"/>
      <c r="CL242" s="81"/>
      <c r="CM242" s="81"/>
      <c r="CN242" s="81"/>
      <c r="CO242" s="81"/>
      <c r="CP242" s="8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82"/>
      <c r="DH242" s="82"/>
      <c r="DI242" s="82"/>
      <c r="DJ242" s="82"/>
      <c r="DK242" s="82"/>
      <c r="DL242" s="82"/>
      <c r="DM242" s="82"/>
      <c r="DN242" s="82"/>
      <c r="DO242" s="82"/>
      <c r="DP242" s="82"/>
      <c r="DQ242" s="82"/>
    </row>
    <row r="243" spans="1:121" s="1" customFormat="1" hidden="1">
      <c r="A243" s="47"/>
      <c r="B243" s="48"/>
      <c r="C243" s="47"/>
      <c r="D243" s="49"/>
      <c r="E243" s="50"/>
      <c r="F243" s="51"/>
      <c r="G243" s="52"/>
      <c r="H243" s="50"/>
      <c r="I243" s="50"/>
      <c r="J243" s="53"/>
      <c r="K243" s="53"/>
      <c r="L243" s="53"/>
      <c r="M243" s="53"/>
      <c r="N243" s="53"/>
      <c r="O243" s="53"/>
      <c r="P243" s="53"/>
      <c r="Q243" s="53"/>
      <c r="R243" s="58"/>
      <c r="S243" s="65"/>
      <c r="T243" s="66"/>
      <c r="U243" s="67"/>
      <c r="V243" s="67"/>
      <c r="W243" s="53"/>
      <c r="X243" s="56"/>
      <c r="Y243" s="56"/>
      <c r="Z243" s="57"/>
      <c r="AA243" s="57"/>
      <c r="AB243" s="57"/>
      <c r="AC243" s="56"/>
      <c r="AD243" s="58"/>
      <c r="AE243" s="57"/>
      <c r="AF243" s="65"/>
      <c r="AG243" s="57"/>
      <c r="AH243" s="57"/>
      <c r="AI243" s="68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36"/>
      <c r="BN243" s="36"/>
      <c r="BO243" s="36"/>
      <c r="BP243" s="36"/>
      <c r="BQ243" s="36"/>
      <c r="BR243" s="36"/>
      <c r="BS243" s="53"/>
      <c r="BT243" s="53"/>
      <c r="BU243" s="53"/>
      <c r="BV243" s="53"/>
      <c r="BW243" s="53"/>
      <c r="BX243" s="36"/>
      <c r="BY243" s="78"/>
      <c r="BZ243" s="78"/>
      <c r="CA243" s="60"/>
      <c r="CB243" s="60"/>
      <c r="CC243" s="61"/>
      <c r="CD243" s="62"/>
      <c r="CE243" s="61"/>
      <c r="CF243" s="62"/>
      <c r="CG243" s="62"/>
      <c r="CH243" s="62"/>
      <c r="CI243" s="79"/>
      <c r="CJ243" s="80"/>
      <c r="CK243" s="80"/>
      <c r="CL243" s="81"/>
      <c r="CM243" s="81"/>
      <c r="CN243" s="81"/>
      <c r="CO243" s="81"/>
      <c r="CP243" s="8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82"/>
      <c r="DH243" s="82"/>
      <c r="DI243" s="82"/>
      <c r="DJ243" s="82"/>
      <c r="DK243" s="82"/>
      <c r="DL243" s="82"/>
      <c r="DM243" s="82"/>
      <c r="DN243" s="82"/>
      <c r="DO243" s="82"/>
      <c r="DP243" s="82"/>
      <c r="DQ243" s="82"/>
    </row>
    <row r="244" spans="1:121" s="95" customFormat="1" ht="13.5">
      <c r="A244" s="83"/>
      <c r="B244" s="84"/>
      <c r="C244" s="85" t="s">
        <v>124</v>
      </c>
      <c r="D244" s="86"/>
      <c r="E244" s="87"/>
      <c r="F244" s="87"/>
      <c r="G244" s="88">
        <f>SUM(G7:G15)</f>
        <v>9</v>
      </c>
      <c r="H244" s="88"/>
      <c r="I244" s="89"/>
      <c r="J244" s="88">
        <f t="shared" ref="J244:AO244" si="28">SUM(J7:J15)</f>
        <v>261298</v>
      </c>
      <c r="K244" s="88">
        <f t="shared" si="28"/>
        <v>10806</v>
      </c>
      <c r="L244" s="88">
        <f t="shared" si="28"/>
        <v>7057</v>
      </c>
      <c r="M244" s="88">
        <f t="shared" si="28"/>
        <v>4915</v>
      </c>
      <c r="N244" s="88">
        <f t="shared" si="28"/>
        <v>3135</v>
      </c>
      <c r="O244" s="88">
        <f t="shared" si="28"/>
        <v>3135</v>
      </c>
      <c r="P244" s="88">
        <f t="shared" si="28"/>
        <v>3151</v>
      </c>
      <c r="Q244" s="88">
        <f t="shared" si="28"/>
        <v>3658</v>
      </c>
      <c r="R244" s="90">
        <f t="shared" si="28"/>
        <v>59881.649999999994</v>
      </c>
      <c r="S244" s="88">
        <f t="shared" si="28"/>
        <v>43246.520000000004</v>
      </c>
      <c r="T244" s="88">
        <f t="shared" si="28"/>
        <v>1815</v>
      </c>
      <c r="U244" s="88">
        <f t="shared" si="28"/>
        <v>35147.729999999996</v>
      </c>
      <c r="V244" s="88">
        <f t="shared" si="28"/>
        <v>25478.819999999996</v>
      </c>
      <c r="W244" s="88">
        <f t="shared" si="28"/>
        <v>1320</v>
      </c>
      <c r="X244" s="90">
        <f t="shared" si="28"/>
        <v>24733.920000000002</v>
      </c>
      <c r="Y244" s="90">
        <f t="shared" si="28"/>
        <v>17767.7</v>
      </c>
      <c r="Z244" s="88">
        <f t="shared" si="28"/>
        <v>0</v>
      </c>
      <c r="AA244" s="88">
        <f t="shared" si="28"/>
        <v>0</v>
      </c>
      <c r="AB244" s="88">
        <f t="shared" si="28"/>
        <v>0</v>
      </c>
      <c r="AC244" s="90">
        <f t="shared" si="28"/>
        <v>491.40000000000009</v>
      </c>
      <c r="AD244" s="90">
        <f t="shared" si="28"/>
        <v>491.40000000000009</v>
      </c>
      <c r="AE244" s="88">
        <f t="shared" si="28"/>
        <v>0</v>
      </c>
      <c r="AF244" s="88">
        <f t="shared" si="28"/>
        <v>491.40000000000009</v>
      </c>
      <c r="AG244" s="88">
        <f t="shared" si="28"/>
        <v>0</v>
      </c>
      <c r="AH244" s="88">
        <f t="shared" si="28"/>
        <v>0</v>
      </c>
      <c r="AI244" s="91">
        <f t="shared" si="28"/>
        <v>60373.05</v>
      </c>
      <c r="AJ244" s="88">
        <f t="shared" si="28"/>
        <v>0</v>
      </c>
      <c r="AK244" s="88">
        <f t="shared" si="28"/>
        <v>18</v>
      </c>
      <c r="AL244" s="88">
        <f t="shared" si="28"/>
        <v>18</v>
      </c>
      <c r="AM244" s="88">
        <f t="shared" si="28"/>
        <v>9</v>
      </c>
      <c r="AN244" s="88">
        <f t="shared" si="28"/>
        <v>0</v>
      </c>
      <c r="AO244" s="88">
        <f t="shared" si="28"/>
        <v>9</v>
      </c>
      <c r="AP244" s="88">
        <f t="shared" ref="AP244:BU244" si="29">SUM(AP7:AP15)</f>
        <v>38666</v>
      </c>
      <c r="AQ244" s="88">
        <f t="shared" si="29"/>
        <v>0</v>
      </c>
      <c r="AR244" s="88">
        <f t="shared" si="29"/>
        <v>3075</v>
      </c>
      <c r="AS244" s="88">
        <f t="shared" si="29"/>
        <v>2299</v>
      </c>
      <c r="AT244" s="88">
        <f t="shared" si="29"/>
        <v>5600</v>
      </c>
      <c r="AU244" s="88">
        <f t="shared" si="29"/>
        <v>74339</v>
      </c>
      <c r="AV244" s="88">
        <f t="shared" si="29"/>
        <v>0</v>
      </c>
      <c r="AW244" s="88">
        <f t="shared" si="29"/>
        <v>74339</v>
      </c>
      <c r="AX244" s="88">
        <f t="shared" si="29"/>
        <v>29685</v>
      </c>
      <c r="AY244" s="88">
        <f t="shared" si="29"/>
        <v>2013</v>
      </c>
      <c r="AZ244" s="88">
        <f t="shared" si="29"/>
        <v>10524</v>
      </c>
      <c r="BA244" s="88">
        <f t="shared" si="29"/>
        <v>10524</v>
      </c>
      <c r="BB244" s="88">
        <f t="shared" si="29"/>
        <v>479</v>
      </c>
      <c r="BC244" s="88">
        <f t="shared" si="29"/>
        <v>575</v>
      </c>
      <c r="BD244" s="88">
        <f t="shared" si="29"/>
        <v>3414</v>
      </c>
      <c r="BE244" s="88">
        <f t="shared" si="29"/>
        <v>9861</v>
      </c>
      <c r="BF244" s="88">
        <f t="shared" si="29"/>
        <v>9</v>
      </c>
      <c r="BG244" s="88">
        <f t="shared" si="29"/>
        <v>120156</v>
      </c>
      <c r="BH244" s="88">
        <f t="shared" si="29"/>
        <v>4450</v>
      </c>
      <c r="BI244" s="88">
        <f t="shared" si="29"/>
        <v>1800</v>
      </c>
      <c r="BJ244" s="88">
        <f t="shared" si="29"/>
        <v>0</v>
      </c>
      <c r="BK244" s="88">
        <f t="shared" si="29"/>
        <v>0</v>
      </c>
      <c r="BL244" s="88">
        <f t="shared" si="29"/>
        <v>0</v>
      </c>
      <c r="BM244" s="88">
        <f t="shared" si="29"/>
        <v>9</v>
      </c>
      <c r="BN244" s="88">
        <f t="shared" si="29"/>
        <v>59881.649999999994</v>
      </c>
      <c r="BO244" s="88">
        <f t="shared" si="29"/>
        <v>43246.520000000004</v>
      </c>
      <c r="BP244" s="88">
        <f t="shared" si="29"/>
        <v>0</v>
      </c>
      <c r="BQ244" s="88">
        <f t="shared" si="29"/>
        <v>0</v>
      </c>
      <c r="BR244" s="88">
        <f t="shared" si="29"/>
        <v>0</v>
      </c>
      <c r="BS244" s="88">
        <f t="shared" si="29"/>
        <v>0</v>
      </c>
      <c r="BT244" s="88">
        <f t="shared" si="29"/>
        <v>2</v>
      </c>
      <c r="BU244" s="88">
        <f t="shared" si="29"/>
        <v>0</v>
      </c>
      <c r="BV244" s="88">
        <f t="shared" ref="BV244:CH244" si="30">SUM(BV7:BV15)</f>
        <v>0</v>
      </c>
      <c r="BW244" s="88">
        <f t="shared" si="30"/>
        <v>0</v>
      </c>
      <c r="BX244" s="88">
        <f t="shared" si="30"/>
        <v>0</v>
      </c>
      <c r="BY244" s="88">
        <f t="shared" si="30"/>
        <v>16398.690000000002</v>
      </c>
      <c r="BZ244" s="90">
        <f t="shared" si="30"/>
        <v>16398.690000000002</v>
      </c>
      <c r="CA244" s="88">
        <f t="shared" si="30"/>
        <v>23482</v>
      </c>
      <c r="CB244" s="88">
        <f t="shared" si="30"/>
        <v>12676</v>
      </c>
      <c r="CC244" s="88">
        <f t="shared" si="30"/>
        <v>0</v>
      </c>
      <c r="CD244" s="88">
        <f t="shared" si="30"/>
        <v>0</v>
      </c>
      <c r="CE244" s="88">
        <f t="shared" si="30"/>
        <v>9</v>
      </c>
      <c r="CF244" s="88">
        <f t="shared" si="30"/>
        <v>74339</v>
      </c>
      <c r="CG244" s="88">
        <f t="shared" si="30"/>
        <v>9</v>
      </c>
      <c r="CH244" s="88">
        <f t="shared" si="30"/>
        <v>74339</v>
      </c>
      <c r="CI244" s="92">
        <f>(SUM(CI7:CI15))/G244</f>
        <v>68.555555555555557</v>
      </c>
      <c r="CJ244" s="88">
        <f>SUM(CJ7:CJ15)</f>
        <v>0</v>
      </c>
      <c r="CK244" s="88">
        <f>SUM(CK7:CK15)</f>
        <v>0</v>
      </c>
      <c r="CL244" s="93"/>
      <c r="CM244" s="88">
        <f>SUM(CM7:CM15)</f>
        <v>0</v>
      </c>
      <c r="CN244" s="88">
        <f>SUM(CN7:CN15)</f>
        <v>0</v>
      </c>
      <c r="CO244" s="93"/>
      <c r="CP244" s="94">
        <f t="shared" ref="CP244:DQ244" si="31">SUM(CP7:CP15)</f>
        <v>9</v>
      </c>
      <c r="CQ244" s="94">
        <f t="shared" si="31"/>
        <v>0</v>
      </c>
      <c r="CR244" s="94">
        <f t="shared" si="31"/>
        <v>0</v>
      </c>
      <c r="CS244" s="94">
        <f t="shared" si="31"/>
        <v>8</v>
      </c>
      <c r="CT244" s="94">
        <f t="shared" si="31"/>
        <v>18</v>
      </c>
      <c r="CU244" s="94">
        <f t="shared" si="31"/>
        <v>0</v>
      </c>
      <c r="CV244" s="94">
        <f t="shared" si="31"/>
        <v>0</v>
      </c>
      <c r="CW244" s="94">
        <f t="shared" si="31"/>
        <v>9</v>
      </c>
      <c r="CX244" s="94">
        <f t="shared" si="31"/>
        <v>0</v>
      </c>
      <c r="CY244" s="88">
        <f t="shared" si="31"/>
        <v>3110</v>
      </c>
      <c r="CZ244" s="88">
        <f t="shared" si="31"/>
        <v>2123</v>
      </c>
      <c r="DA244" s="88">
        <f t="shared" si="31"/>
        <v>987</v>
      </c>
      <c r="DB244" s="88">
        <f t="shared" si="31"/>
        <v>885</v>
      </c>
      <c r="DC244" s="88">
        <f t="shared" si="31"/>
        <v>605</v>
      </c>
      <c r="DD244" s="88">
        <f t="shared" si="31"/>
        <v>2123</v>
      </c>
      <c r="DE244" s="88">
        <f t="shared" si="31"/>
        <v>605</v>
      </c>
      <c r="DF244" s="88">
        <f t="shared" si="31"/>
        <v>605</v>
      </c>
      <c r="DG244" s="88">
        <f t="shared" si="31"/>
        <v>2123</v>
      </c>
      <c r="DH244" s="88">
        <f t="shared" si="31"/>
        <v>605</v>
      </c>
      <c r="DI244" s="88">
        <f t="shared" si="31"/>
        <v>214</v>
      </c>
      <c r="DJ244" s="88">
        <f t="shared" si="31"/>
        <v>176</v>
      </c>
      <c r="DK244" s="88">
        <f t="shared" si="31"/>
        <v>987</v>
      </c>
      <c r="DL244" s="88">
        <f t="shared" si="31"/>
        <v>176</v>
      </c>
      <c r="DM244" s="88">
        <f t="shared" si="31"/>
        <v>176</v>
      </c>
      <c r="DN244" s="88">
        <f t="shared" si="31"/>
        <v>987</v>
      </c>
      <c r="DO244" s="88">
        <f t="shared" si="31"/>
        <v>176</v>
      </c>
      <c r="DP244" s="88">
        <f t="shared" si="31"/>
        <v>3110</v>
      </c>
      <c r="DQ244" s="88">
        <f t="shared" si="31"/>
        <v>3110</v>
      </c>
    </row>
    <row r="245" spans="1:121" s="96" customFormat="1" ht="13.5">
      <c r="B245" s="97"/>
      <c r="C245" s="98"/>
      <c r="D245" s="99"/>
      <c r="E245" s="100"/>
      <c r="F245" s="100"/>
      <c r="G245" s="101"/>
      <c r="H245" s="101"/>
      <c r="I245" s="101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3"/>
      <c r="V245" s="103"/>
      <c r="W245" s="102"/>
      <c r="X245" s="103"/>
      <c r="Y245" s="103"/>
      <c r="Z245" s="103"/>
      <c r="AA245" s="103"/>
      <c r="AB245" s="103"/>
      <c r="AC245" s="103"/>
      <c r="AD245" s="103"/>
      <c r="AE245" s="104"/>
      <c r="AF245" s="103"/>
      <c r="AG245" s="103"/>
      <c r="AH245" s="103"/>
      <c r="AI245" s="103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6"/>
      <c r="CL245" s="107"/>
      <c r="CM245" s="107"/>
      <c r="CN245" s="107"/>
      <c r="CO245" s="107"/>
    </row>
    <row r="246" spans="1:121" ht="13.5">
      <c r="C246" s="98" t="s">
        <v>125</v>
      </c>
      <c r="G246" s="109">
        <f>G247+G248+G249+G250+G251+G252+G253+G254</f>
        <v>9</v>
      </c>
      <c r="H246" s="110"/>
      <c r="I246" s="10"/>
      <c r="J246" s="109">
        <f>J247+J248+J249+J250+J251+J252+J253+J254</f>
        <v>261298</v>
      </c>
      <c r="K246" s="111">
        <f t="shared" ref="K246:BU246" si="32">K247+K248+K249+K250+K251+K252+K253+K254</f>
        <v>10806</v>
      </c>
      <c r="L246" s="111">
        <f t="shared" si="32"/>
        <v>7057</v>
      </c>
      <c r="M246" s="111">
        <f t="shared" si="32"/>
        <v>4915</v>
      </c>
      <c r="N246" s="111">
        <f t="shared" si="32"/>
        <v>3135</v>
      </c>
      <c r="O246" s="111">
        <f t="shared" si="32"/>
        <v>3135</v>
      </c>
      <c r="P246" s="111">
        <f t="shared" si="32"/>
        <v>3151</v>
      </c>
      <c r="Q246" s="111">
        <f t="shared" si="32"/>
        <v>3658</v>
      </c>
      <c r="R246" s="111">
        <f t="shared" si="32"/>
        <v>59881.649999999994</v>
      </c>
      <c r="S246" s="111">
        <f t="shared" si="32"/>
        <v>43246.520000000004</v>
      </c>
      <c r="T246" s="111">
        <f t="shared" si="32"/>
        <v>1815</v>
      </c>
      <c r="U246" s="111">
        <f t="shared" si="32"/>
        <v>35147.729999999996</v>
      </c>
      <c r="V246" s="111">
        <f t="shared" si="32"/>
        <v>25478.819999999996</v>
      </c>
      <c r="W246" s="111">
        <f t="shared" si="32"/>
        <v>1320</v>
      </c>
      <c r="X246" s="111">
        <f t="shared" si="32"/>
        <v>24733.920000000002</v>
      </c>
      <c r="Y246" s="111">
        <f t="shared" si="32"/>
        <v>17767.7</v>
      </c>
      <c r="Z246" s="111">
        <f t="shared" si="32"/>
        <v>0</v>
      </c>
      <c r="AA246" s="111">
        <f t="shared" si="32"/>
        <v>0</v>
      </c>
      <c r="AB246" s="111">
        <f t="shared" si="32"/>
        <v>0</v>
      </c>
      <c r="AC246" s="111">
        <f t="shared" si="32"/>
        <v>491.40000000000009</v>
      </c>
      <c r="AD246" s="111">
        <f t="shared" si="32"/>
        <v>491.40000000000009</v>
      </c>
      <c r="AE246" s="111">
        <f t="shared" si="32"/>
        <v>0</v>
      </c>
      <c r="AF246" s="111">
        <f t="shared" si="32"/>
        <v>491.40000000000009</v>
      </c>
      <c r="AG246" s="111">
        <f t="shared" si="32"/>
        <v>0</v>
      </c>
      <c r="AH246" s="111">
        <f t="shared" si="32"/>
        <v>0</v>
      </c>
      <c r="AI246" s="111">
        <f t="shared" si="32"/>
        <v>60373.05</v>
      </c>
      <c r="AJ246" s="111">
        <f t="shared" si="32"/>
        <v>0</v>
      </c>
      <c r="AK246" s="111">
        <f t="shared" si="32"/>
        <v>18</v>
      </c>
      <c r="AL246" s="111">
        <f t="shared" si="32"/>
        <v>18</v>
      </c>
      <c r="AM246" s="111">
        <f t="shared" si="32"/>
        <v>9</v>
      </c>
      <c r="AN246" s="111">
        <f t="shared" si="32"/>
        <v>0</v>
      </c>
      <c r="AO246" s="111">
        <f t="shared" si="32"/>
        <v>9</v>
      </c>
      <c r="AP246" s="111">
        <f t="shared" si="32"/>
        <v>38666</v>
      </c>
      <c r="AQ246" s="111">
        <f t="shared" si="32"/>
        <v>0</v>
      </c>
      <c r="AR246" s="111">
        <f t="shared" si="32"/>
        <v>3075</v>
      </c>
      <c r="AS246" s="111">
        <f t="shared" si="32"/>
        <v>2299</v>
      </c>
      <c r="AT246" s="111">
        <f t="shared" si="32"/>
        <v>5600</v>
      </c>
      <c r="AU246" s="111">
        <f t="shared" si="32"/>
        <v>74339</v>
      </c>
      <c r="AV246" s="111">
        <f t="shared" si="32"/>
        <v>0</v>
      </c>
      <c r="AW246" s="111">
        <f t="shared" si="32"/>
        <v>74339</v>
      </c>
      <c r="AX246" s="111">
        <f t="shared" si="32"/>
        <v>29685</v>
      </c>
      <c r="AY246" s="111">
        <f t="shared" si="32"/>
        <v>2013</v>
      </c>
      <c r="AZ246" s="111">
        <f t="shared" si="32"/>
        <v>10524</v>
      </c>
      <c r="BA246" s="111">
        <f t="shared" si="32"/>
        <v>10524</v>
      </c>
      <c r="BB246" s="111">
        <f t="shared" si="32"/>
        <v>479</v>
      </c>
      <c r="BC246" s="111">
        <f t="shared" si="32"/>
        <v>575</v>
      </c>
      <c r="BD246" s="111">
        <f t="shared" si="32"/>
        <v>3414</v>
      </c>
      <c r="BE246" s="111">
        <f t="shared" si="32"/>
        <v>9861</v>
      </c>
      <c r="BF246" s="111">
        <f t="shared" si="32"/>
        <v>9</v>
      </c>
      <c r="BG246" s="111">
        <f t="shared" si="32"/>
        <v>120156</v>
      </c>
      <c r="BH246" s="111">
        <f t="shared" si="32"/>
        <v>4450</v>
      </c>
      <c r="BI246" s="111">
        <f t="shared" si="32"/>
        <v>1800</v>
      </c>
      <c r="BJ246" s="111">
        <f t="shared" si="32"/>
        <v>0</v>
      </c>
      <c r="BK246" s="111">
        <f t="shared" si="32"/>
        <v>0</v>
      </c>
      <c r="BL246" s="111">
        <f t="shared" si="32"/>
        <v>0</v>
      </c>
      <c r="BM246" s="111">
        <f t="shared" si="32"/>
        <v>9</v>
      </c>
      <c r="BN246" s="111">
        <f t="shared" si="32"/>
        <v>59881.649999999994</v>
      </c>
      <c r="BO246" s="111">
        <f t="shared" si="32"/>
        <v>43246.520000000004</v>
      </c>
      <c r="BP246" s="111">
        <f t="shared" si="32"/>
        <v>0</v>
      </c>
      <c r="BQ246" s="111">
        <f t="shared" si="32"/>
        <v>0</v>
      </c>
      <c r="BR246" s="111">
        <f t="shared" si="32"/>
        <v>0</v>
      </c>
      <c r="BS246" s="111">
        <f t="shared" si="32"/>
        <v>0</v>
      </c>
      <c r="BT246" s="111">
        <f t="shared" si="32"/>
        <v>2</v>
      </c>
      <c r="BU246" s="111">
        <f t="shared" si="32"/>
        <v>0</v>
      </c>
      <c r="BV246" s="111">
        <f t="shared" ref="BV246:CK246" si="33">BV247+BV248+BV249+BV250+BV251+BV252+BV253+BV254</f>
        <v>0</v>
      </c>
      <c r="BW246" s="111">
        <f t="shared" si="33"/>
        <v>0</v>
      </c>
      <c r="BX246" s="111">
        <f t="shared" si="33"/>
        <v>0</v>
      </c>
      <c r="BY246" s="111">
        <f t="shared" si="33"/>
        <v>16398.690000000002</v>
      </c>
      <c r="BZ246" s="111">
        <f t="shared" si="33"/>
        <v>16398.690000000002</v>
      </c>
      <c r="CA246" s="111">
        <f t="shared" si="33"/>
        <v>23482</v>
      </c>
      <c r="CB246" s="111">
        <f t="shared" si="33"/>
        <v>12676</v>
      </c>
      <c r="CC246" s="111">
        <f t="shared" si="33"/>
        <v>0</v>
      </c>
      <c r="CD246" s="111">
        <f t="shared" si="33"/>
        <v>0</v>
      </c>
      <c r="CE246" s="111">
        <f t="shared" si="33"/>
        <v>9</v>
      </c>
      <c r="CF246" s="111">
        <f t="shared" si="33"/>
        <v>74339</v>
      </c>
      <c r="CG246" s="111">
        <f t="shared" si="33"/>
        <v>9</v>
      </c>
      <c r="CH246" s="111">
        <f t="shared" si="33"/>
        <v>74339</v>
      </c>
      <c r="CI246" s="112">
        <f t="shared" si="33"/>
        <v>617</v>
      </c>
      <c r="CJ246" s="111">
        <f t="shared" si="33"/>
        <v>0</v>
      </c>
      <c r="CK246" s="111">
        <f t="shared" si="33"/>
        <v>0</v>
      </c>
      <c r="CL246" s="113"/>
      <c r="CM246" s="111">
        <f t="shared" ref="CM246:CN246" si="34">CM247+CM248+CM249+CM250+CM251+CM252+CM253+CM254</f>
        <v>0</v>
      </c>
      <c r="CN246" s="111">
        <f t="shared" si="34"/>
        <v>0</v>
      </c>
      <c r="CO246" s="113"/>
      <c r="CP246" s="111">
        <f t="shared" ref="CP246:DQ246" si="35">CP247+CP248+CP249+CP250+CP251+CP252+CP253+CP254</f>
        <v>9</v>
      </c>
      <c r="CQ246" s="111">
        <f t="shared" si="35"/>
        <v>0</v>
      </c>
      <c r="CR246" s="111">
        <f t="shared" si="35"/>
        <v>0</v>
      </c>
      <c r="CS246" s="111">
        <f t="shared" si="35"/>
        <v>8</v>
      </c>
      <c r="CT246" s="111">
        <f t="shared" si="35"/>
        <v>18</v>
      </c>
      <c r="CU246" s="111">
        <f t="shared" si="35"/>
        <v>0</v>
      </c>
      <c r="CV246" s="111">
        <f t="shared" si="35"/>
        <v>0</v>
      </c>
      <c r="CW246" s="111">
        <f t="shared" si="35"/>
        <v>9</v>
      </c>
      <c r="CX246" s="111">
        <f t="shared" si="35"/>
        <v>0</v>
      </c>
      <c r="CY246" s="111">
        <f t="shared" si="35"/>
        <v>3110</v>
      </c>
      <c r="CZ246" s="111">
        <f t="shared" si="35"/>
        <v>2123</v>
      </c>
      <c r="DA246" s="111">
        <f t="shared" si="35"/>
        <v>987</v>
      </c>
      <c r="DB246" s="111">
        <f t="shared" si="35"/>
        <v>885</v>
      </c>
      <c r="DC246" s="111">
        <f t="shared" si="35"/>
        <v>605</v>
      </c>
      <c r="DD246" s="111">
        <f t="shared" si="35"/>
        <v>2123</v>
      </c>
      <c r="DE246" s="111">
        <f t="shared" si="35"/>
        <v>605</v>
      </c>
      <c r="DF246" s="111">
        <f t="shared" si="35"/>
        <v>605</v>
      </c>
      <c r="DG246" s="111">
        <f t="shared" si="35"/>
        <v>2123</v>
      </c>
      <c r="DH246" s="111">
        <f t="shared" si="35"/>
        <v>605</v>
      </c>
      <c r="DI246" s="111">
        <f t="shared" si="35"/>
        <v>214</v>
      </c>
      <c r="DJ246" s="111">
        <f t="shared" si="35"/>
        <v>176</v>
      </c>
      <c r="DK246" s="111">
        <f t="shared" si="35"/>
        <v>987</v>
      </c>
      <c r="DL246" s="111">
        <f t="shared" si="35"/>
        <v>176</v>
      </c>
      <c r="DM246" s="111">
        <f t="shared" si="35"/>
        <v>176</v>
      </c>
      <c r="DN246" s="111">
        <f t="shared" si="35"/>
        <v>987</v>
      </c>
      <c r="DO246" s="111">
        <f t="shared" si="35"/>
        <v>176</v>
      </c>
      <c r="DP246" s="111">
        <f t="shared" si="35"/>
        <v>3110</v>
      </c>
      <c r="DQ246" s="111">
        <f t="shared" si="35"/>
        <v>3110</v>
      </c>
    </row>
    <row r="247" spans="1:121">
      <c r="C247" s="114" t="s">
        <v>126</v>
      </c>
      <c r="H247" s="110">
        <v>5</v>
      </c>
      <c r="I247" s="10"/>
      <c r="R247" s="10"/>
      <c r="S247" s="10"/>
      <c r="AC247" s="10"/>
      <c r="AD247" s="10"/>
      <c r="AS247" s="10"/>
      <c r="BY247" s="10"/>
      <c r="BZ247" s="10"/>
      <c r="CI247" s="115"/>
      <c r="CL247" s="10"/>
      <c r="CM247" s="10"/>
      <c r="CN247" s="10"/>
      <c r="CO247" s="10"/>
    </row>
    <row r="248" spans="1:121" s="5" customFormat="1">
      <c r="B248" s="116"/>
      <c r="C248" s="114" t="s">
        <v>127</v>
      </c>
      <c r="H248" s="117">
        <v>9</v>
      </c>
      <c r="I248" s="116"/>
      <c r="CI248" s="118"/>
    </row>
    <row r="249" spans="1:121" s="119" customFormat="1">
      <c r="B249" s="120"/>
      <c r="C249" s="114" t="s">
        <v>128</v>
      </c>
      <c r="D249" s="121"/>
      <c r="E249" s="122"/>
      <c r="F249" s="122"/>
      <c r="G249" s="121"/>
      <c r="H249" s="123">
        <v>9</v>
      </c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4"/>
      <c r="CJ249" s="121"/>
      <c r="CK249" s="121"/>
      <c r="CL249" s="121"/>
      <c r="CM249" s="121"/>
      <c r="CN249" s="121"/>
      <c r="CO249" s="121"/>
      <c r="CP249" s="121"/>
      <c r="CQ249" s="121"/>
      <c r="CR249" s="121"/>
      <c r="CS249" s="121"/>
      <c r="CT249" s="121"/>
      <c r="CU249" s="121"/>
      <c r="CV249" s="121"/>
      <c r="CW249" s="121"/>
      <c r="CX249" s="121"/>
      <c r="CY249" s="121"/>
      <c r="CZ249" s="121"/>
      <c r="DA249" s="121"/>
      <c r="DB249" s="121"/>
      <c r="DC249" s="121"/>
      <c r="DD249" s="121"/>
      <c r="DE249" s="121"/>
      <c r="DF249" s="121"/>
      <c r="DG249" s="121"/>
      <c r="DH249" s="121"/>
      <c r="DI249" s="121"/>
      <c r="DJ249" s="121"/>
      <c r="DK249" s="121"/>
      <c r="DL249" s="121"/>
      <c r="DM249" s="121"/>
      <c r="DN249" s="121"/>
      <c r="DO249" s="121"/>
      <c r="DP249" s="121"/>
      <c r="DQ249" s="121"/>
    </row>
    <row r="250" spans="1:121" s="119" customFormat="1">
      <c r="B250" s="120"/>
      <c r="C250" s="114" t="s">
        <v>129</v>
      </c>
      <c r="D250" s="121"/>
      <c r="E250" s="122"/>
      <c r="F250" s="122"/>
      <c r="G250" s="121"/>
      <c r="H250" s="125">
        <v>9</v>
      </c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4"/>
      <c r="CJ250" s="121"/>
      <c r="CK250" s="121"/>
      <c r="CL250" s="121"/>
      <c r="CM250" s="121"/>
      <c r="CN250" s="121"/>
      <c r="CO250" s="121"/>
      <c r="CP250" s="121"/>
      <c r="CQ250" s="121"/>
      <c r="CR250" s="121"/>
      <c r="CS250" s="121"/>
      <c r="CT250" s="121"/>
      <c r="CU250" s="121"/>
      <c r="CV250" s="121"/>
      <c r="CW250" s="121"/>
      <c r="CX250" s="121"/>
      <c r="CY250" s="121"/>
      <c r="CZ250" s="121"/>
      <c r="DA250" s="121"/>
      <c r="DB250" s="121"/>
      <c r="DC250" s="121"/>
      <c r="DD250" s="121"/>
      <c r="DE250" s="121"/>
      <c r="DF250" s="121"/>
      <c r="DG250" s="121"/>
      <c r="DH250" s="121"/>
      <c r="DI250" s="121"/>
      <c r="DJ250" s="121"/>
      <c r="DK250" s="121"/>
      <c r="DL250" s="121"/>
      <c r="DM250" s="121"/>
      <c r="DN250" s="121"/>
      <c r="DO250" s="121"/>
      <c r="DP250" s="121"/>
      <c r="DQ250" s="121"/>
    </row>
    <row r="251" spans="1:121" s="119" customFormat="1">
      <c r="B251" s="120"/>
      <c r="C251" s="114" t="s">
        <v>130</v>
      </c>
      <c r="D251" s="121"/>
      <c r="E251" s="122"/>
      <c r="F251" s="122"/>
      <c r="G251" s="121"/>
      <c r="H251" s="125">
        <v>12</v>
      </c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4"/>
      <c r="CJ251" s="121"/>
      <c r="CK251" s="121"/>
      <c r="CL251" s="121"/>
      <c r="CM251" s="121"/>
      <c r="CN251" s="121"/>
      <c r="CO251" s="121"/>
      <c r="CP251" s="121"/>
      <c r="CQ251" s="121"/>
      <c r="CR251" s="121"/>
      <c r="CS251" s="121"/>
      <c r="CT251" s="121"/>
      <c r="CU251" s="121"/>
      <c r="CV251" s="121"/>
      <c r="CW251" s="121"/>
      <c r="CX251" s="121"/>
      <c r="CY251" s="121"/>
      <c r="CZ251" s="121"/>
      <c r="DA251" s="121"/>
      <c r="DB251" s="121"/>
      <c r="DC251" s="121"/>
      <c r="DD251" s="121"/>
      <c r="DE251" s="121"/>
      <c r="DF251" s="121"/>
      <c r="DG251" s="121"/>
      <c r="DH251" s="121"/>
      <c r="DI251" s="121"/>
      <c r="DJ251" s="121"/>
      <c r="DK251" s="121"/>
      <c r="DL251" s="121"/>
      <c r="DM251" s="121"/>
      <c r="DN251" s="121"/>
      <c r="DO251" s="121"/>
      <c r="DP251" s="121"/>
      <c r="DQ251" s="121"/>
    </row>
    <row r="252" spans="1:121" s="119" customFormat="1">
      <c r="B252" s="120"/>
      <c r="C252" s="114" t="s">
        <v>131</v>
      </c>
      <c r="D252" s="121"/>
      <c r="E252" s="122"/>
      <c r="F252" s="122"/>
      <c r="G252" s="121"/>
      <c r="H252" s="125">
        <v>5</v>
      </c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4"/>
      <c r="CJ252" s="121"/>
      <c r="CK252" s="121"/>
      <c r="CL252" s="121"/>
      <c r="CM252" s="121"/>
      <c r="CN252" s="121"/>
      <c r="CO252" s="121"/>
      <c r="CP252" s="121"/>
      <c r="CQ252" s="121"/>
      <c r="CR252" s="121"/>
      <c r="CS252" s="121"/>
      <c r="CT252" s="121"/>
      <c r="CU252" s="121"/>
      <c r="CV252" s="121"/>
      <c r="CW252" s="121"/>
      <c r="CX252" s="121"/>
      <c r="CY252" s="121"/>
      <c r="CZ252" s="121"/>
      <c r="DA252" s="121"/>
      <c r="DB252" s="121"/>
      <c r="DC252" s="121"/>
      <c r="DD252" s="121"/>
      <c r="DE252" s="121"/>
      <c r="DF252" s="121"/>
      <c r="DG252" s="121"/>
      <c r="DH252" s="121"/>
      <c r="DI252" s="121"/>
      <c r="DJ252" s="121"/>
      <c r="DK252" s="121"/>
      <c r="DL252" s="121"/>
      <c r="DM252" s="121"/>
      <c r="DN252" s="121"/>
      <c r="DO252" s="121"/>
      <c r="DP252" s="121"/>
      <c r="DQ252" s="121"/>
    </row>
    <row r="253" spans="1:121" s="119" customFormat="1">
      <c r="B253" s="120"/>
      <c r="C253" s="5" t="s">
        <v>132</v>
      </c>
      <c r="D253" s="121"/>
      <c r="E253" s="122"/>
      <c r="F253" s="122"/>
      <c r="G253" s="126">
        <f>G7+G8+G9+G10+G11+G12+G13+G14+G15</f>
        <v>9</v>
      </c>
      <c r="H253" s="125">
        <v>9</v>
      </c>
      <c r="I253" s="121"/>
      <c r="J253" s="126">
        <f>J7+J8+J9+J10+J11+J12+J13+J14+J15</f>
        <v>261298</v>
      </c>
      <c r="K253" s="126">
        <f t="shared" ref="K253:BV253" si="36">K7+K8+K9+K10+K11+K12+K13+K14+K15</f>
        <v>10806</v>
      </c>
      <c r="L253" s="126">
        <f t="shared" si="36"/>
        <v>7057</v>
      </c>
      <c r="M253" s="126">
        <f t="shared" si="36"/>
        <v>4915</v>
      </c>
      <c r="N253" s="126">
        <f t="shared" si="36"/>
        <v>3135</v>
      </c>
      <c r="O253" s="126">
        <f t="shared" si="36"/>
        <v>3135</v>
      </c>
      <c r="P253" s="126">
        <f t="shared" si="36"/>
        <v>3151</v>
      </c>
      <c r="Q253" s="126">
        <f t="shared" si="36"/>
        <v>3658</v>
      </c>
      <c r="R253" s="126">
        <f t="shared" si="36"/>
        <v>59881.649999999994</v>
      </c>
      <c r="S253" s="126">
        <f t="shared" si="36"/>
        <v>43246.520000000004</v>
      </c>
      <c r="T253" s="126">
        <f t="shared" si="36"/>
        <v>1815</v>
      </c>
      <c r="U253" s="126">
        <f t="shared" si="36"/>
        <v>35147.729999999996</v>
      </c>
      <c r="V253" s="126">
        <f t="shared" si="36"/>
        <v>25478.819999999996</v>
      </c>
      <c r="W253" s="126">
        <f t="shared" si="36"/>
        <v>1320</v>
      </c>
      <c r="X253" s="126">
        <f t="shared" si="36"/>
        <v>24733.920000000002</v>
      </c>
      <c r="Y253" s="126">
        <f t="shared" si="36"/>
        <v>17767.7</v>
      </c>
      <c r="Z253" s="126">
        <f t="shared" si="36"/>
        <v>0</v>
      </c>
      <c r="AA253" s="126">
        <f t="shared" si="36"/>
        <v>0</v>
      </c>
      <c r="AB253" s="126">
        <f t="shared" si="36"/>
        <v>0</v>
      </c>
      <c r="AC253" s="126">
        <f t="shared" si="36"/>
        <v>491.40000000000009</v>
      </c>
      <c r="AD253" s="126">
        <f t="shared" si="36"/>
        <v>491.40000000000009</v>
      </c>
      <c r="AE253" s="126">
        <f t="shared" si="36"/>
        <v>0</v>
      </c>
      <c r="AF253" s="126">
        <f t="shared" si="36"/>
        <v>491.40000000000009</v>
      </c>
      <c r="AG253" s="126">
        <f t="shared" si="36"/>
        <v>0</v>
      </c>
      <c r="AH253" s="126">
        <f t="shared" si="36"/>
        <v>0</v>
      </c>
      <c r="AI253" s="126">
        <f t="shared" si="36"/>
        <v>60373.05</v>
      </c>
      <c r="AJ253" s="126">
        <f t="shared" si="36"/>
        <v>0</v>
      </c>
      <c r="AK253" s="126">
        <f t="shared" si="36"/>
        <v>18</v>
      </c>
      <c r="AL253" s="126">
        <f t="shared" si="36"/>
        <v>18</v>
      </c>
      <c r="AM253" s="126">
        <f t="shared" si="36"/>
        <v>9</v>
      </c>
      <c r="AN253" s="126">
        <f t="shared" si="36"/>
        <v>0</v>
      </c>
      <c r="AO253" s="126">
        <f t="shared" si="36"/>
        <v>9</v>
      </c>
      <c r="AP253" s="126">
        <f t="shared" si="36"/>
        <v>38666</v>
      </c>
      <c r="AQ253" s="126">
        <f t="shared" si="36"/>
        <v>0</v>
      </c>
      <c r="AR253" s="126">
        <f t="shared" si="36"/>
        <v>3075</v>
      </c>
      <c r="AS253" s="126">
        <f t="shared" si="36"/>
        <v>2299</v>
      </c>
      <c r="AT253" s="126">
        <f t="shared" si="36"/>
        <v>5600</v>
      </c>
      <c r="AU253" s="126">
        <f t="shared" si="36"/>
        <v>74339</v>
      </c>
      <c r="AV253" s="126">
        <f t="shared" si="36"/>
        <v>0</v>
      </c>
      <c r="AW253" s="126">
        <f t="shared" si="36"/>
        <v>74339</v>
      </c>
      <c r="AX253" s="126">
        <f t="shared" si="36"/>
        <v>29685</v>
      </c>
      <c r="AY253" s="126">
        <f t="shared" si="36"/>
        <v>2013</v>
      </c>
      <c r="AZ253" s="126">
        <f t="shared" si="36"/>
        <v>10524</v>
      </c>
      <c r="BA253" s="126">
        <f t="shared" si="36"/>
        <v>10524</v>
      </c>
      <c r="BB253" s="126">
        <f t="shared" si="36"/>
        <v>479</v>
      </c>
      <c r="BC253" s="126">
        <f t="shared" si="36"/>
        <v>575</v>
      </c>
      <c r="BD253" s="126">
        <f t="shared" si="36"/>
        <v>3414</v>
      </c>
      <c r="BE253" s="126">
        <f t="shared" si="36"/>
        <v>9861</v>
      </c>
      <c r="BF253" s="126">
        <f t="shared" si="36"/>
        <v>9</v>
      </c>
      <c r="BG253" s="126">
        <f t="shared" si="36"/>
        <v>120156</v>
      </c>
      <c r="BH253" s="126">
        <f t="shared" si="36"/>
        <v>4450</v>
      </c>
      <c r="BI253" s="126">
        <f t="shared" si="36"/>
        <v>1800</v>
      </c>
      <c r="BJ253" s="126">
        <f t="shared" si="36"/>
        <v>0</v>
      </c>
      <c r="BK253" s="126">
        <f t="shared" si="36"/>
        <v>0</v>
      </c>
      <c r="BL253" s="126">
        <f t="shared" si="36"/>
        <v>0</v>
      </c>
      <c r="BM253" s="126">
        <f t="shared" si="36"/>
        <v>9</v>
      </c>
      <c r="BN253" s="126">
        <f t="shared" si="36"/>
        <v>59881.649999999994</v>
      </c>
      <c r="BO253" s="126">
        <f t="shared" si="36"/>
        <v>43246.520000000004</v>
      </c>
      <c r="BP253" s="126">
        <f t="shared" si="36"/>
        <v>0</v>
      </c>
      <c r="BQ253" s="126">
        <f t="shared" si="36"/>
        <v>0</v>
      </c>
      <c r="BR253" s="126">
        <f t="shared" si="36"/>
        <v>0</v>
      </c>
      <c r="BS253" s="126">
        <f t="shared" si="36"/>
        <v>0</v>
      </c>
      <c r="BT253" s="126">
        <f t="shared" si="36"/>
        <v>2</v>
      </c>
      <c r="BU253" s="126">
        <f t="shared" si="36"/>
        <v>0</v>
      </c>
      <c r="BV253" s="126">
        <f t="shared" si="36"/>
        <v>0</v>
      </c>
      <c r="BW253" s="126">
        <f t="shared" ref="BW253:DQ253" si="37">BW7+BW8+BW9+BW10+BW11+BW12+BW13+BW14+BW15</f>
        <v>0</v>
      </c>
      <c r="BX253" s="126">
        <f t="shared" si="37"/>
        <v>0</v>
      </c>
      <c r="BY253" s="126">
        <f t="shared" si="37"/>
        <v>16398.690000000002</v>
      </c>
      <c r="BZ253" s="126">
        <f t="shared" si="37"/>
        <v>16398.690000000002</v>
      </c>
      <c r="CA253" s="126">
        <f t="shared" si="37"/>
        <v>23482</v>
      </c>
      <c r="CB253" s="126">
        <f t="shared" si="37"/>
        <v>12676</v>
      </c>
      <c r="CC253" s="126">
        <f t="shared" si="37"/>
        <v>0</v>
      </c>
      <c r="CD253" s="126">
        <f t="shared" si="37"/>
        <v>0</v>
      </c>
      <c r="CE253" s="126">
        <f t="shared" si="37"/>
        <v>9</v>
      </c>
      <c r="CF253" s="126">
        <f t="shared" si="37"/>
        <v>74339</v>
      </c>
      <c r="CG253" s="126">
        <f t="shared" si="37"/>
        <v>9</v>
      </c>
      <c r="CH253" s="126">
        <f t="shared" si="37"/>
        <v>74339</v>
      </c>
      <c r="CI253" s="126">
        <f t="shared" si="37"/>
        <v>617</v>
      </c>
      <c r="CJ253" s="126">
        <f t="shared" si="37"/>
        <v>0</v>
      </c>
      <c r="CK253" s="126">
        <f t="shared" si="37"/>
        <v>0</v>
      </c>
      <c r="CL253" s="126">
        <f t="shared" si="37"/>
        <v>370.91940392264758</v>
      </c>
      <c r="CM253" s="126">
        <f t="shared" si="37"/>
        <v>0</v>
      </c>
      <c r="CN253" s="126">
        <f t="shared" si="37"/>
        <v>0</v>
      </c>
      <c r="CO253" s="126">
        <f t="shared" si="37"/>
        <v>375.54873482572651</v>
      </c>
      <c r="CP253" s="126">
        <f t="shared" si="37"/>
        <v>9</v>
      </c>
      <c r="CQ253" s="126">
        <f t="shared" si="37"/>
        <v>0</v>
      </c>
      <c r="CR253" s="126">
        <f t="shared" si="37"/>
        <v>0</v>
      </c>
      <c r="CS253" s="126">
        <f t="shared" si="37"/>
        <v>8</v>
      </c>
      <c r="CT253" s="126">
        <f t="shared" si="37"/>
        <v>18</v>
      </c>
      <c r="CU253" s="126">
        <f t="shared" si="37"/>
        <v>0</v>
      </c>
      <c r="CV253" s="126">
        <f t="shared" si="37"/>
        <v>0</v>
      </c>
      <c r="CW253" s="126">
        <f t="shared" si="37"/>
        <v>9</v>
      </c>
      <c r="CX253" s="126">
        <f t="shared" si="37"/>
        <v>0</v>
      </c>
      <c r="CY253" s="126">
        <f t="shared" si="37"/>
        <v>3110</v>
      </c>
      <c r="CZ253" s="126">
        <f t="shared" si="37"/>
        <v>2123</v>
      </c>
      <c r="DA253" s="126">
        <f t="shared" si="37"/>
        <v>987</v>
      </c>
      <c r="DB253" s="126">
        <f t="shared" si="37"/>
        <v>885</v>
      </c>
      <c r="DC253" s="126">
        <f t="shared" si="37"/>
        <v>605</v>
      </c>
      <c r="DD253" s="126">
        <f t="shared" si="37"/>
        <v>2123</v>
      </c>
      <c r="DE253" s="126">
        <f t="shared" si="37"/>
        <v>605</v>
      </c>
      <c r="DF253" s="126">
        <f t="shared" si="37"/>
        <v>605</v>
      </c>
      <c r="DG253" s="126">
        <f t="shared" si="37"/>
        <v>2123</v>
      </c>
      <c r="DH253" s="126">
        <f t="shared" si="37"/>
        <v>605</v>
      </c>
      <c r="DI253" s="126">
        <f t="shared" si="37"/>
        <v>214</v>
      </c>
      <c r="DJ253" s="126">
        <f t="shared" si="37"/>
        <v>176</v>
      </c>
      <c r="DK253" s="126">
        <f t="shared" si="37"/>
        <v>987</v>
      </c>
      <c r="DL253" s="126">
        <f t="shared" si="37"/>
        <v>176</v>
      </c>
      <c r="DM253" s="126">
        <f t="shared" si="37"/>
        <v>176</v>
      </c>
      <c r="DN253" s="126">
        <f t="shared" si="37"/>
        <v>987</v>
      </c>
      <c r="DO253" s="126">
        <f t="shared" si="37"/>
        <v>176</v>
      </c>
      <c r="DP253" s="126">
        <f t="shared" si="37"/>
        <v>3110</v>
      </c>
      <c r="DQ253" s="126">
        <f t="shared" si="37"/>
        <v>3110</v>
      </c>
    </row>
    <row r="254" spans="1:121" s="119" customFormat="1">
      <c r="B254" s="120"/>
      <c r="C254" s="128" t="s">
        <v>133</v>
      </c>
      <c r="D254" s="121"/>
      <c r="E254" s="122"/>
      <c r="F254" s="122"/>
      <c r="G254" s="126"/>
      <c r="H254" s="125">
        <v>5</v>
      </c>
      <c r="I254" s="121"/>
      <c r="J254" s="126"/>
      <c r="K254" s="126"/>
      <c r="L254" s="126"/>
      <c r="M254" s="126"/>
      <c r="N254" s="126"/>
      <c r="O254" s="126"/>
      <c r="P254" s="126"/>
      <c r="Q254" s="126"/>
      <c r="R254" s="129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  <c r="BC254" s="126"/>
      <c r="BD254" s="126"/>
      <c r="BE254" s="126"/>
      <c r="BF254" s="126"/>
      <c r="BG254" s="126"/>
      <c r="BH254" s="126"/>
      <c r="BI254" s="126"/>
      <c r="BJ254" s="126"/>
      <c r="BK254" s="126"/>
      <c r="BL254" s="126"/>
      <c r="BM254" s="126"/>
      <c r="BN254" s="126"/>
      <c r="BO254" s="126"/>
      <c r="BP254" s="126"/>
      <c r="BQ254" s="126"/>
      <c r="BR254" s="126"/>
      <c r="BS254" s="126"/>
      <c r="BT254" s="126"/>
      <c r="BU254" s="126"/>
      <c r="BV254" s="126"/>
      <c r="BW254" s="126"/>
      <c r="BX254" s="126"/>
      <c r="BY254" s="126"/>
      <c r="BZ254" s="126"/>
      <c r="CA254" s="126"/>
      <c r="CB254" s="126"/>
      <c r="CC254" s="126"/>
      <c r="CD254" s="126"/>
      <c r="CE254" s="126"/>
      <c r="CF254" s="126"/>
      <c r="CG254" s="126"/>
      <c r="CH254" s="126"/>
      <c r="CI254" s="130"/>
      <c r="CJ254" s="126"/>
      <c r="CK254" s="126"/>
      <c r="CL254" s="127"/>
      <c r="CM254" s="126"/>
      <c r="CN254" s="126"/>
      <c r="CO254" s="127"/>
      <c r="CP254" s="126"/>
      <c r="CQ254" s="126"/>
      <c r="CR254" s="126"/>
      <c r="CS254" s="126"/>
      <c r="CT254" s="126"/>
      <c r="CU254" s="126"/>
      <c r="CV254" s="126"/>
      <c r="CW254" s="126"/>
      <c r="CX254" s="126"/>
      <c r="CY254" s="126"/>
      <c r="CZ254" s="126"/>
      <c r="DA254" s="126"/>
      <c r="DB254" s="126"/>
      <c r="DC254" s="126"/>
      <c r="DD254" s="126"/>
      <c r="DE254" s="126"/>
      <c r="DF254" s="126"/>
      <c r="DG254" s="126"/>
      <c r="DH254" s="126"/>
      <c r="DI254" s="126"/>
      <c r="DJ254" s="126"/>
      <c r="DK254" s="126"/>
      <c r="DL254" s="126"/>
      <c r="DM254" s="126"/>
      <c r="DN254" s="126"/>
      <c r="DO254" s="126"/>
      <c r="DP254" s="126"/>
      <c r="DQ254" s="126"/>
    </row>
    <row r="255" spans="1:121" s="119" customFormat="1">
      <c r="B255" s="120"/>
      <c r="C255" s="131" t="s">
        <v>134</v>
      </c>
      <c r="D255" s="132"/>
      <c r="E255" s="132"/>
      <c r="F255" s="133"/>
      <c r="G255" s="134"/>
      <c r="H255" s="135">
        <v>5</v>
      </c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36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Y255" s="137"/>
      <c r="BZ255" s="137"/>
      <c r="CL255" s="138"/>
      <c r="CM255" s="138"/>
      <c r="CN255" s="138"/>
      <c r="CO255" s="138"/>
    </row>
    <row r="256" spans="1:121" s="119" customFormat="1">
      <c r="B256" s="120"/>
      <c r="C256" s="120"/>
      <c r="D256" s="121"/>
      <c r="E256" s="122"/>
      <c r="F256" s="122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36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Y256" s="137"/>
      <c r="BZ256" s="137"/>
      <c r="CL256" s="138"/>
      <c r="CM256" s="138"/>
      <c r="CN256" s="138"/>
      <c r="CO256" s="138"/>
    </row>
    <row r="257" spans="2:93" s="119" customFormat="1">
      <c r="B257" s="120"/>
      <c r="C257" s="120"/>
      <c r="D257" s="121"/>
      <c r="E257" s="122"/>
      <c r="F257" s="122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36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Y257" s="137"/>
      <c r="BZ257" s="137"/>
      <c r="CL257" s="138"/>
      <c r="CM257" s="138"/>
      <c r="CN257" s="138"/>
      <c r="CO257" s="138"/>
    </row>
    <row r="258" spans="2:93" s="119" customFormat="1">
      <c r="B258" s="120"/>
      <c r="C258" s="120"/>
      <c r="D258" s="121"/>
      <c r="E258" s="122"/>
      <c r="F258" s="122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36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Y258" s="137"/>
      <c r="BZ258" s="137"/>
      <c r="CL258" s="138"/>
      <c r="CM258" s="138"/>
      <c r="CN258" s="138"/>
      <c r="CO258" s="138"/>
    </row>
    <row r="259" spans="2:93" s="119" customFormat="1">
      <c r="B259" s="120"/>
      <c r="C259" s="120"/>
      <c r="D259" s="121"/>
      <c r="E259" s="122"/>
      <c r="F259" s="122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36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Y259" s="137"/>
      <c r="BZ259" s="137"/>
      <c r="CL259" s="138"/>
      <c r="CM259" s="138"/>
      <c r="CN259" s="138"/>
      <c r="CO259" s="138"/>
    </row>
    <row r="260" spans="2:93" s="119" customFormat="1">
      <c r="B260" s="120"/>
      <c r="C260" s="120"/>
      <c r="D260" s="121"/>
      <c r="E260" s="122"/>
      <c r="F260" s="122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36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Y260" s="137"/>
      <c r="BZ260" s="137"/>
      <c r="CL260" s="138"/>
      <c r="CM260" s="138"/>
      <c r="CN260" s="138"/>
      <c r="CO260" s="138"/>
    </row>
    <row r="261" spans="2:93" s="119" customFormat="1">
      <c r="B261" s="120"/>
      <c r="C261" s="120"/>
      <c r="D261" s="121"/>
      <c r="E261" s="122"/>
      <c r="F261" s="122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36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  <c r="BH261" s="121"/>
      <c r="BI261" s="121"/>
      <c r="BY261" s="137"/>
      <c r="BZ261" s="137"/>
      <c r="CL261" s="138"/>
      <c r="CM261" s="138"/>
      <c r="CN261" s="138"/>
      <c r="CO261" s="138"/>
    </row>
    <row r="262" spans="2:93" s="119" customFormat="1">
      <c r="B262" s="120"/>
      <c r="C262" s="120"/>
      <c r="D262" s="121"/>
      <c r="E262" s="122"/>
      <c r="F262" s="122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36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Y262" s="137"/>
      <c r="BZ262" s="137"/>
      <c r="CL262" s="138"/>
      <c r="CM262" s="138"/>
      <c r="CN262" s="138"/>
      <c r="CO262" s="138"/>
    </row>
    <row r="263" spans="2:93" s="119" customFormat="1">
      <c r="B263" s="120"/>
      <c r="C263" s="120"/>
      <c r="D263" s="121"/>
      <c r="E263" s="122"/>
      <c r="F263" s="122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36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1"/>
      <c r="BB263" s="121"/>
      <c r="BC263" s="121"/>
      <c r="BD263" s="121"/>
      <c r="BE263" s="121"/>
      <c r="BF263" s="121"/>
      <c r="BG263" s="121"/>
      <c r="BH263" s="121"/>
      <c r="BI263" s="121"/>
      <c r="BY263" s="137"/>
      <c r="BZ263" s="137"/>
      <c r="CL263" s="138"/>
      <c r="CM263" s="138"/>
      <c r="CN263" s="138"/>
      <c r="CO263" s="138"/>
    </row>
    <row r="264" spans="2:93" s="119" customFormat="1">
      <c r="B264" s="120"/>
      <c r="C264" s="120"/>
      <c r="D264" s="121"/>
      <c r="E264" s="122"/>
      <c r="F264" s="122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36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1"/>
      <c r="BB264" s="121"/>
      <c r="BC264" s="121"/>
      <c r="BD264" s="121"/>
      <c r="BE264" s="121"/>
      <c r="BF264" s="121"/>
      <c r="BG264" s="121"/>
      <c r="BH264" s="121"/>
      <c r="BI264" s="121"/>
      <c r="BY264" s="137"/>
      <c r="BZ264" s="137"/>
      <c r="CL264" s="138"/>
      <c r="CM264" s="138"/>
      <c r="CN264" s="138"/>
      <c r="CO264" s="138"/>
    </row>
    <row r="265" spans="2:93" s="119" customFormat="1">
      <c r="B265" s="120"/>
      <c r="C265" s="120"/>
      <c r="D265" s="121"/>
      <c r="E265" s="122"/>
      <c r="F265" s="122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36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121"/>
      <c r="AW265" s="121"/>
      <c r="AX265" s="121"/>
      <c r="AY265" s="121"/>
      <c r="AZ265" s="121"/>
      <c r="BA265" s="121"/>
      <c r="BB265" s="121"/>
      <c r="BC265" s="121"/>
      <c r="BD265" s="121"/>
      <c r="BE265" s="121"/>
      <c r="BF265" s="121"/>
      <c r="BG265" s="121"/>
      <c r="BH265" s="121"/>
      <c r="BI265" s="121"/>
      <c r="BY265" s="137"/>
      <c r="BZ265" s="137"/>
      <c r="CL265" s="138"/>
      <c r="CM265" s="138"/>
      <c r="CN265" s="138"/>
      <c r="CO265" s="138"/>
    </row>
    <row r="266" spans="2:93" s="119" customFormat="1">
      <c r="B266" s="120"/>
      <c r="C266" s="120"/>
      <c r="D266" s="121"/>
      <c r="E266" s="122"/>
      <c r="F266" s="122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36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Y266" s="137"/>
      <c r="BZ266" s="137"/>
      <c r="CL266" s="138"/>
      <c r="CM266" s="138"/>
      <c r="CN266" s="138"/>
      <c r="CO266" s="138"/>
    </row>
    <row r="267" spans="2:93" s="119" customFormat="1">
      <c r="B267" s="120"/>
      <c r="C267" s="120"/>
      <c r="D267" s="121"/>
      <c r="E267" s="122"/>
      <c r="F267" s="122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36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Y267" s="137"/>
      <c r="BZ267" s="137"/>
      <c r="CL267" s="138"/>
      <c r="CM267" s="138"/>
      <c r="CN267" s="138"/>
      <c r="CO267" s="138"/>
    </row>
    <row r="268" spans="2:93" s="119" customFormat="1">
      <c r="B268" s="120"/>
      <c r="C268" s="120"/>
      <c r="D268" s="121"/>
      <c r="E268" s="122"/>
      <c r="F268" s="122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36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Y268" s="137"/>
      <c r="BZ268" s="137"/>
      <c r="CL268" s="138"/>
      <c r="CM268" s="138"/>
      <c r="CN268" s="138"/>
      <c r="CO268" s="138"/>
    </row>
    <row r="269" spans="2:93" s="119" customFormat="1">
      <c r="B269" s="120"/>
      <c r="C269" s="120"/>
      <c r="D269" s="121"/>
      <c r="E269" s="122"/>
      <c r="F269" s="122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36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1"/>
      <c r="BC269" s="121"/>
      <c r="BD269" s="121"/>
      <c r="BE269" s="121"/>
      <c r="BF269" s="121"/>
      <c r="BG269" s="121"/>
      <c r="BH269" s="121"/>
      <c r="BI269" s="121"/>
      <c r="BY269" s="137"/>
      <c r="BZ269" s="137"/>
      <c r="CL269" s="138"/>
      <c r="CM269" s="138"/>
      <c r="CN269" s="138"/>
      <c r="CO269" s="138"/>
    </row>
    <row r="270" spans="2:93" s="119" customFormat="1">
      <c r="B270" s="120"/>
      <c r="C270" s="120"/>
      <c r="D270" s="121"/>
      <c r="E270" s="122"/>
      <c r="F270" s="122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36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1"/>
      <c r="BB270" s="121"/>
      <c r="BC270" s="121"/>
      <c r="BD270" s="121"/>
      <c r="BE270" s="121"/>
      <c r="BF270" s="121"/>
      <c r="BG270" s="121"/>
      <c r="BH270" s="121"/>
      <c r="BI270" s="121"/>
      <c r="BY270" s="137"/>
      <c r="BZ270" s="137"/>
      <c r="CL270" s="138"/>
      <c r="CM270" s="138"/>
      <c r="CN270" s="138"/>
      <c r="CO270" s="138"/>
    </row>
    <row r="271" spans="2:93" s="119" customFormat="1">
      <c r="B271" s="120"/>
      <c r="C271" s="120"/>
      <c r="D271" s="121"/>
      <c r="E271" s="122"/>
      <c r="F271" s="122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36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21"/>
      <c r="AV271" s="121"/>
      <c r="AW271" s="121"/>
      <c r="AX271" s="121"/>
      <c r="AY271" s="121"/>
      <c r="AZ271" s="121"/>
      <c r="BA271" s="121"/>
      <c r="BB271" s="121"/>
      <c r="BC271" s="121"/>
      <c r="BD271" s="121"/>
      <c r="BE271" s="121"/>
      <c r="BF271" s="121"/>
      <c r="BG271" s="121"/>
      <c r="BH271" s="121"/>
      <c r="BI271" s="121"/>
      <c r="BY271" s="137"/>
      <c r="BZ271" s="137"/>
      <c r="CL271" s="138"/>
      <c r="CM271" s="138"/>
      <c r="CN271" s="138"/>
      <c r="CO271" s="138"/>
    </row>
    <row r="272" spans="2:93" s="119" customFormat="1">
      <c r="B272" s="120"/>
      <c r="C272" s="120"/>
      <c r="D272" s="121"/>
      <c r="E272" s="122"/>
      <c r="F272" s="122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36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21"/>
      <c r="AV272" s="121"/>
      <c r="AW272" s="121"/>
      <c r="AX272" s="121"/>
      <c r="AY272" s="121"/>
      <c r="AZ272" s="121"/>
      <c r="BA272" s="121"/>
      <c r="BB272" s="121"/>
      <c r="BC272" s="121"/>
      <c r="BD272" s="121"/>
      <c r="BE272" s="121"/>
      <c r="BF272" s="121"/>
      <c r="BG272" s="121"/>
      <c r="BH272" s="121"/>
      <c r="BI272" s="121"/>
      <c r="BY272" s="137"/>
      <c r="BZ272" s="137"/>
      <c r="CL272" s="138"/>
      <c r="CM272" s="138"/>
      <c r="CN272" s="138"/>
      <c r="CO272" s="138"/>
    </row>
    <row r="273" spans="2:93" s="119" customFormat="1">
      <c r="B273" s="120"/>
      <c r="C273" s="120"/>
      <c r="D273" s="121"/>
      <c r="E273" s="122"/>
      <c r="F273" s="122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36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21"/>
      <c r="AV273" s="121"/>
      <c r="AW273" s="121"/>
      <c r="AX273" s="121"/>
      <c r="AY273" s="121"/>
      <c r="AZ273" s="121"/>
      <c r="BA273" s="121"/>
      <c r="BB273" s="121"/>
      <c r="BC273" s="121"/>
      <c r="BD273" s="121"/>
      <c r="BE273" s="121"/>
      <c r="BF273" s="121"/>
      <c r="BG273" s="121"/>
      <c r="BH273" s="121"/>
      <c r="BI273" s="121"/>
      <c r="BY273" s="137"/>
      <c r="BZ273" s="137"/>
      <c r="CL273" s="138"/>
      <c r="CM273" s="138"/>
      <c r="CN273" s="138"/>
      <c r="CO273" s="138"/>
    </row>
    <row r="274" spans="2:93" s="119" customFormat="1">
      <c r="B274" s="120"/>
      <c r="C274" s="120"/>
      <c r="D274" s="121"/>
      <c r="E274" s="122"/>
      <c r="F274" s="122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36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21"/>
      <c r="AV274" s="121"/>
      <c r="AW274" s="121"/>
      <c r="AX274" s="121"/>
      <c r="AY274" s="121"/>
      <c r="AZ274" s="121"/>
      <c r="BA274" s="121"/>
      <c r="BB274" s="121"/>
      <c r="BC274" s="121"/>
      <c r="BD274" s="121"/>
      <c r="BE274" s="121"/>
      <c r="BF274" s="121"/>
      <c r="BG274" s="121"/>
      <c r="BH274" s="121"/>
      <c r="BI274" s="121"/>
      <c r="BY274" s="137"/>
      <c r="BZ274" s="137"/>
      <c r="CL274" s="138"/>
      <c r="CM274" s="138"/>
      <c r="CN274" s="138"/>
      <c r="CO274" s="138"/>
    </row>
    <row r="275" spans="2:93" s="119" customFormat="1">
      <c r="B275" s="120"/>
      <c r="C275" s="120"/>
      <c r="D275" s="121"/>
      <c r="E275" s="122"/>
      <c r="F275" s="122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36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21"/>
      <c r="AV275" s="121"/>
      <c r="AW275" s="121"/>
      <c r="AX275" s="121"/>
      <c r="AY275" s="121"/>
      <c r="AZ275" s="121"/>
      <c r="BA275" s="121"/>
      <c r="BB275" s="121"/>
      <c r="BC275" s="121"/>
      <c r="BD275" s="121"/>
      <c r="BE275" s="121"/>
      <c r="BF275" s="121"/>
      <c r="BG275" s="121"/>
      <c r="BH275" s="121"/>
      <c r="BI275" s="121"/>
      <c r="BY275" s="137"/>
      <c r="BZ275" s="137"/>
      <c r="CL275" s="138"/>
      <c r="CM275" s="138"/>
      <c r="CN275" s="138"/>
      <c r="CO275" s="138"/>
    </row>
    <row r="276" spans="2:93" s="119" customFormat="1">
      <c r="B276" s="120"/>
      <c r="C276" s="120"/>
      <c r="D276" s="121"/>
      <c r="E276" s="122"/>
      <c r="F276" s="122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36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21"/>
      <c r="AV276" s="121"/>
      <c r="AW276" s="121"/>
      <c r="AX276" s="121"/>
      <c r="AY276" s="121"/>
      <c r="AZ276" s="121"/>
      <c r="BA276" s="121"/>
      <c r="BB276" s="121"/>
      <c r="BC276" s="121"/>
      <c r="BD276" s="121"/>
      <c r="BE276" s="121"/>
      <c r="BF276" s="121"/>
      <c r="BG276" s="121"/>
      <c r="BH276" s="121"/>
      <c r="BI276" s="121"/>
      <c r="BY276" s="137"/>
      <c r="BZ276" s="137"/>
      <c r="CL276" s="138"/>
      <c r="CM276" s="138"/>
      <c r="CN276" s="138"/>
      <c r="CO276" s="138"/>
    </row>
    <row r="277" spans="2:93" s="119" customFormat="1">
      <c r="B277" s="120"/>
      <c r="C277" s="120"/>
      <c r="D277" s="121"/>
      <c r="E277" s="122"/>
      <c r="F277" s="122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36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21"/>
      <c r="AV277" s="121"/>
      <c r="AW277" s="121"/>
      <c r="AX277" s="121"/>
      <c r="AY277" s="121"/>
      <c r="AZ277" s="121"/>
      <c r="BA277" s="121"/>
      <c r="BB277" s="121"/>
      <c r="BC277" s="121"/>
      <c r="BD277" s="121"/>
      <c r="BE277" s="121"/>
      <c r="BF277" s="121"/>
      <c r="BG277" s="121"/>
      <c r="BH277" s="121"/>
      <c r="BI277" s="121"/>
      <c r="BY277" s="137"/>
      <c r="BZ277" s="137"/>
      <c r="CL277" s="138"/>
      <c r="CM277" s="138"/>
      <c r="CN277" s="138"/>
      <c r="CO277" s="138"/>
    </row>
    <row r="278" spans="2:93" s="119" customFormat="1">
      <c r="B278" s="120"/>
      <c r="C278" s="120"/>
      <c r="D278" s="121"/>
      <c r="E278" s="122"/>
      <c r="F278" s="122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36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1"/>
      <c r="BB278" s="121"/>
      <c r="BC278" s="121"/>
      <c r="BD278" s="121"/>
      <c r="BE278" s="121"/>
      <c r="BF278" s="121"/>
      <c r="BG278" s="121"/>
      <c r="BH278" s="121"/>
      <c r="BI278" s="121"/>
      <c r="BY278" s="137"/>
      <c r="BZ278" s="137"/>
      <c r="CL278" s="138"/>
      <c r="CM278" s="138"/>
      <c r="CN278" s="138"/>
      <c r="CO278" s="138"/>
    </row>
    <row r="279" spans="2:93" s="119" customFormat="1">
      <c r="B279" s="120"/>
      <c r="C279" s="120"/>
      <c r="D279" s="121"/>
      <c r="E279" s="122"/>
      <c r="F279" s="122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36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21"/>
      <c r="AV279" s="121"/>
      <c r="AW279" s="121"/>
      <c r="AX279" s="121"/>
      <c r="AY279" s="121"/>
      <c r="AZ279" s="121"/>
      <c r="BA279" s="121"/>
      <c r="BB279" s="121"/>
      <c r="BC279" s="121"/>
      <c r="BD279" s="121"/>
      <c r="BE279" s="121"/>
      <c r="BF279" s="121"/>
      <c r="BG279" s="121"/>
      <c r="BH279" s="121"/>
      <c r="BI279" s="121"/>
      <c r="BY279" s="137"/>
      <c r="BZ279" s="137"/>
      <c r="CL279" s="138"/>
      <c r="CM279" s="138"/>
      <c r="CN279" s="138"/>
      <c r="CO279" s="138"/>
    </row>
    <row r="280" spans="2:93" s="119" customFormat="1">
      <c r="B280" s="120"/>
      <c r="C280" s="120"/>
      <c r="D280" s="121"/>
      <c r="E280" s="122"/>
      <c r="F280" s="122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36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21"/>
      <c r="AV280" s="121"/>
      <c r="AW280" s="121"/>
      <c r="AX280" s="121"/>
      <c r="AY280" s="121"/>
      <c r="AZ280" s="121"/>
      <c r="BA280" s="121"/>
      <c r="BB280" s="121"/>
      <c r="BC280" s="121"/>
      <c r="BD280" s="121"/>
      <c r="BE280" s="121"/>
      <c r="BF280" s="121"/>
      <c r="BG280" s="121"/>
      <c r="BH280" s="121"/>
      <c r="BI280" s="121"/>
      <c r="BY280" s="137"/>
      <c r="BZ280" s="137"/>
      <c r="CL280" s="138"/>
      <c r="CM280" s="138"/>
      <c r="CN280" s="138"/>
      <c r="CO280" s="138"/>
    </row>
    <row r="281" spans="2:93" s="119" customFormat="1">
      <c r="B281" s="120"/>
      <c r="C281" s="120"/>
      <c r="D281" s="121"/>
      <c r="E281" s="122"/>
      <c r="F281" s="122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36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21"/>
      <c r="AV281" s="121"/>
      <c r="AW281" s="121"/>
      <c r="AX281" s="121"/>
      <c r="AY281" s="121"/>
      <c r="AZ281" s="121"/>
      <c r="BA281" s="121"/>
      <c r="BB281" s="121"/>
      <c r="BC281" s="121"/>
      <c r="BD281" s="121"/>
      <c r="BE281" s="121"/>
      <c r="BF281" s="121"/>
      <c r="BG281" s="121"/>
      <c r="BH281" s="121"/>
      <c r="BI281" s="121"/>
      <c r="BY281" s="137"/>
      <c r="BZ281" s="137"/>
      <c r="CL281" s="138"/>
      <c r="CM281" s="138"/>
      <c r="CN281" s="138"/>
      <c r="CO281" s="138"/>
    </row>
    <row r="282" spans="2:93" s="119" customFormat="1">
      <c r="B282" s="120"/>
      <c r="C282" s="120"/>
      <c r="D282" s="121"/>
      <c r="E282" s="122"/>
      <c r="F282" s="122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36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121"/>
      <c r="AW282" s="121"/>
      <c r="AX282" s="121"/>
      <c r="AY282" s="121"/>
      <c r="AZ282" s="121"/>
      <c r="BA282" s="121"/>
      <c r="BB282" s="121"/>
      <c r="BC282" s="121"/>
      <c r="BD282" s="121"/>
      <c r="BE282" s="121"/>
      <c r="BF282" s="121"/>
      <c r="BG282" s="121"/>
      <c r="BH282" s="121"/>
      <c r="BI282" s="121"/>
      <c r="BY282" s="137"/>
      <c r="BZ282" s="137"/>
      <c r="CL282" s="138"/>
      <c r="CM282" s="138"/>
      <c r="CN282" s="138"/>
      <c r="CO282" s="138"/>
    </row>
    <row r="283" spans="2:93" s="119" customFormat="1">
      <c r="B283" s="120"/>
      <c r="C283" s="120"/>
      <c r="D283" s="121"/>
      <c r="E283" s="122"/>
      <c r="F283" s="122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36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21"/>
      <c r="AV283" s="121"/>
      <c r="AW283" s="121"/>
      <c r="AX283" s="121"/>
      <c r="AY283" s="121"/>
      <c r="AZ283" s="121"/>
      <c r="BA283" s="121"/>
      <c r="BB283" s="121"/>
      <c r="BC283" s="121"/>
      <c r="BD283" s="121"/>
      <c r="BE283" s="121"/>
      <c r="BF283" s="121"/>
      <c r="BG283" s="121"/>
      <c r="BH283" s="121"/>
      <c r="BI283" s="121"/>
      <c r="BY283" s="137"/>
      <c r="BZ283" s="137"/>
      <c r="CL283" s="138"/>
      <c r="CM283" s="138"/>
      <c r="CN283" s="138"/>
      <c r="CO283" s="138"/>
    </row>
    <row r="284" spans="2:93" s="119" customFormat="1">
      <c r="B284" s="120"/>
      <c r="C284" s="120"/>
      <c r="D284" s="121"/>
      <c r="E284" s="122"/>
      <c r="F284" s="122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36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21"/>
      <c r="AV284" s="121"/>
      <c r="AW284" s="121"/>
      <c r="AX284" s="121"/>
      <c r="AY284" s="121"/>
      <c r="AZ284" s="121"/>
      <c r="BA284" s="121"/>
      <c r="BB284" s="121"/>
      <c r="BC284" s="121"/>
      <c r="BD284" s="121"/>
      <c r="BE284" s="121"/>
      <c r="BF284" s="121"/>
      <c r="BG284" s="121"/>
      <c r="BH284" s="121"/>
      <c r="BI284" s="121"/>
      <c r="BY284" s="137"/>
      <c r="BZ284" s="137"/>
      <c r="CL284" s="138"/>
      <c r="CM284" s="138"/>
      <c r="CN284" s="138"/>
      <c r="CO284" s="138"/>
    </row>
    <row r="285" spans="2:93" s="119" customFormat="1">
      <c r="B285" s="120"/>
      <c r="C285" s="120"/>
      <c r="D285" s="121"/>
      <c r="E285" s="122"/>
      <c r="F285" s="122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36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1"/>
      <c r="BB285" s="121"/>
      <c r="BC285" s="121"/>
      <c r="BD285" s="121"/>
      <c r="BE285" s="121"/>
      <c r="BF285" s="121"/>
      <c r="BG285" s="121"/>
      <c r="BH285" s="121"/>
      <c r="BI285" s="121"/>
      <c r="BY285" s="137"/>
      <c r="BZ285" s="137"/>
      <c r="CL285" s="138"/>
      <c r="CM285" s="138"/>
      <c r="CN285" s="138"/>
      <c r="CO285" s="138"/>
    </row>
    <row r="286" spans="2:93" s="119" customFormat="1">
      <c r="B286" s="120"/>
      <c r="C286" s="120"/>
      <c r="D286" s="121"/>
      <c r="E286" s="122"/>
      <c r="F286" s="122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36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21"/>
      <c r="AV286" s="121"/>
      <c r="AW286" s="121"/>
      <c r="AX286" s="121"/>
      <c r="AY286" s="121"/>
      <c r="AZ286" s="121"/>
      <c r="BA286" s="121"/>
      <c r="BB286" s="121"/>
      <c r="BC286" s="121"/>
      <c r="BD286" s="121"/>
      <c r="BE286" s="121"/>
      <c r="BF286" s="121"/>
      <c r="BG286" s="121"/>
      <c r="BH286" s="121"/>
      <c r="BI286" s="121"/>
      <c r="BY286" s="137"/>
      <c r="BZ286" s="137"/>
      <c r="CL286" s="138"/>
      <c r="CM286" s="138"/>
      <c r="CN286" s="138"/>
      <c r="CO286" s="138"/>
    </row>
    <row r="287" spans="2:93" s="119" customFormat="1">
      <c r="B287" s="120"/>
      <c r="C287" s="120"/>
      <c r="D287" s="121"/>
      <c r="E287" s="122"/>
      <c r="F287" s="122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36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21"/>
      <c r="AV287" s="121"/>
      <c r="AW287" s="121"/>
      <c r="AX287" s="121"/>
      <c r="AY287" s="121"/>
      <c r="AZ287" s="121"/>
      <c r="BA287" s="121"/>
      <c r="BB287" s="121"/>
      <c r="BC287" s="121"/>
      <c r="BD287" s="121"/>
      <c r="BE287" s="121"/>
      <c r="BF287" s="121"/>
      <c r="BG287" s="121"/>
      <c r="BH287" s="121"/>
      <c r="BI287" s="121"/>
      <c r="BY287" s="137"/>
      <c r="BZ287" s="137"/>
      <c r="CL287" s="138"/>
      <c r="CM287" s="138"/>
      <c r="CN287" s="138"/>
      <c r="CO287" s="138"/>
    </row>
    <row r="288" spans="2:93" s="119" customFormat="1">
      <c r="B288" s="120"/>
      <c r="C288" s="120"/>
      <c r="D288" s="121"/>
      <c r="E288" s="122"/>
      <c r="F288" s="122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36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121"/>
      <c r="AW288" s="121"/>
      <c r="AX288" s="121"/>
      <c r="AY288" s="121"/>
      <c r="AZ288" s="121"/>
      <c r="BA288" s="121"/>
      <c r="BB288" s="121"/>
      <c r="BC288" s="121"/>
      <c r="BD288" s="121"/>
      <c r="BE288" s="121"/>
      <c r="BF288" s="121"/>
      <c r="BG288" s="121"/>
      <c r="BH288" s="121"/>
      <c r="BI288" s="121"/>
      <c r="BY288" s="137"/>
      <c r="BZ288" s="137"/>
      <c r="CL288" s="138"/>
      <c r="CM288" s="138"/>
      <c r="CN288" s="138"/>
      <c r="CO288" s="138"/>
    </row>
    <row r="289" spans="2:93" s="119" customFormat="1">
      <c r="B289" s="120"/>
      <c r="C289" s="120"/>
      <c r="D289" s="121"/>
      <c r="E289" s="122"/>
      <c r="F289" s="122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36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21"/>
      <c r="AV289" s="121"/>
      <c r="AW289" s="121"/>
      <c r="AX289" s="121"/>
      <c r="AY289" s="121"/>
      <c r="AZ289" s="121"/>
      <c r="BA289" s="121"/>
      <c r="BB289" s="121"/>
      <c r="BC289" s="121"/>
      <c r="BD289" s="121"/>
      <c r="BE289" s="121"/>
      <c r="BF289" s="121"/>
      <c r="BG289" s="121"/>
      <c r="BH289" s="121"/>
      <c r="BI289" s="121"/>
      <c r="BY289" s="137"/>
      <c r="BZ289" s="137"/>
      <c r="CL289" s="138"/>
      <c r="CM289" s="138"/>
      <c r="CN289" s="138"/>
      <c r="CO289" s="138"/>
    </row>
    <row r="290" spans="2:93" s="119" customFormat="1">
      <c r="B290" s="120"/>
      <c r="C290" s="120"/>
      <c r="D290" s="121"/>
      <c r="E290" s="122"/>
      <c r="F290" s="122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36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21"/>
      <c r="AV290" s="121"/>
      <c r="AW290" s="121"/>
      <c r="AX290" s="121"/>
      <c r="AY290" s="121"/>
      <c r="AZ290" s="121"/>
      <c r="BA290" s="121"/>
      <c r="BB290" s="121"/>
      <c r="BC290" s="121"/>
      <c r="BD290" s="121"/>
      <c r="BE290" s="121"/>
      <c r="BF290" s="121"/>
      <c r="BG290" s="121"/>
      <c r="BH290" s="121"/>
      <c r="BI290" s="121"/>
      <c r="BY290" s="137"/>
      <c r="BZ290" s="137"/>
      <c r="CL290" s="138"/>
      <c r="CM290" s="138"/>
      <c r="CN290" s="138"/>
      <c r="CO290" s="138"/>
    </row>
    <row r="291" spans="2:93" s="119" customFormat="1">
      <c r="B291" s="120"/>
      <c r="C291" s="120"/>
      <c r="D291" s="121"/>
      <c r="E291" s="122"/>
      <c r="F291" s="122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36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21"/>
      <c r="AV291" s="121"/>
      <c r="AW291" s="121"/>
      <c r="AX291" s="121"/>
      <c r="AY291" s="121"/>
      <c r="AZ291" s="121"/>
      <c r="BA291" s="121"/>
      <c r="BB291" s="121"/>
      <c r="BC291" s="121"/>
      <c r="BD291" s="121"/>
      <c r="BE291" s="121"/>
      <c r="BF291" s="121"/>
      <c r="BG291" s="121"/>
      <c r="BH291" s="121"/>
      <c r="BI291" s="121"/>
      <c r="BY291" s="137"/>
      <c r="BZ291" s="137"/>
      <c r="CL291" s="138"/>
      <c r="CM291" s="138"/>
      <c r="CN291" s="138"/>
      <c r="CO291" s="138"/>
    </row>
    <row r="292" spans="2:93" s="119" customFormat="1">
      <c r="B292" s="120"/>
      <c r="C292" s="120"/>
      <c r="D292" s="121"/>
      <c r="E292" s="122"/>
      <c r="F292" s="122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36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21"/>
      <c r="AV292" s="121"/>
      <c r="AW292" s="121"/>
      <c r="AX292" s="121"/>
      <c r="AY292" s="121"/>
      <c r="AZ292" s="121"/>
      <c r="BA292" s="121"/>
      <c r="BB292" s="121"/>
      <c r="BC292" s="121"/>
      <c r="BD292" s="121"/>
      <c r="BE292" s="121"/>
      <c r="BF292" s="121"/>
      <c r="BG292" s="121"/>
      <c r="BH292" s="121"/>
      <c r="BI292" s="121"/>
      <c r="BY292" s="137"/>
      <c r="BZ292" s="137"/>
      <c r="CL292" s="138"/>
      <c r="CM292" s="138"/>
      <c r="CN292" s="138"/>
      <c r="CO292" s="138"/>
    </row>
    <row r="293" spans="2:93" s="119" customFormat="1">
      <c r="B293" s="120"/>
      <c r="C293" s="120"/>
      <c r="D293" s="121"/>
      <c r="E293" s="122"/>
      <c r="F293" s="122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36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21"/>
      <c r="AV293" s="121"/>
      <c r="AW293" s="121"/>
      <c r="AX293" s="121"/>
      <c r="AY293" s="121"/>
      <c r="AZ293" s="121"/>
      <c r="BA293" s="121"/>
      <c r="BB293" s="121"/>
      <c r="BC293" s="121"/>
      <c r="BD293" s="121"/>
      <c r="BE293" s="121"/>
      <c r="BF293" s="121"/>
      <c r="BG293" s="121"/>
      <c r="BH293" s="121"/>
      <c r="BI293" s="121"/>
      <c r="BY293" s="137"/>
      <c r="BZ293" s="137"/>
      <c r="CL293" s="138"/>
      <c r="CM293" s="138"/>
      <c r="CN293" s="138"/>
      <c r="CO293" s="138"/>
    </row>
    <row r="294" spans="2:93" s="119" customFormat="1">
      <c r="B294" s="120"/>
      <c r="C294" s="120"/>
      <c r="D294" s="121"/>
      <c r="E294" s="122"/>
      <c r="F294" s="122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36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21"/>
      <c r="AV294" s="121"/>
      <c r="AW294" s="121"/>
      <c r="AX294" s="121"/>
      <c r="AY294" s="121"/>
      <c r="AZ294" s="121"/>
      <c r="BA294" s="121"/>
      <c r="BB294" s="121"/>
      <c r="BC294" s="121"/>
      <c r="BD294" s="121"/>
      <c r="BE294" s="121"/>
      <c r="BF294" s="121"/>
      <c r="BG294" s="121"/>
      <c r="BH294" s="121"/>
      <c r="BI294" s="121"/>
      <c r="BY294" s="137"/>
      <c r="BZ294" s="137"/>
      <c r="CL294" s="138"/>
      <c r="CM294" s="138"/>
      <c r="CN294" s="138"/>
      <c r="CO294" s="138"/>
    </row>
    <row r="295" spans="2:93" s="119" customFormat="1">
      <c r="B295" s="120"/>
      <c r="C295" s="120"/>
      <c r="D295" s="121"/>
      <c r="E295" s="122"/>
      <c r="F295" s="122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36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1"/>
      <c r="BB295" s="121"/>
      <c r="BC295" s="121"/>
      <c r="BD295" s="121"/>
      <c r="BE295" s="121"/>
      <c r="BF295" s="121"/>
      <c r="BG295" s="121"/>
      <c r="BH295" s="121"/>
      <c r="BI295" s="121"/>
      <c r="BY295" s="137"/>
      <c r="BZ295" s="137"/>
      <c r="CL295" s="138"/>
      <c r="CM295" s="138"/>
      <c r="CN295" s="138"/>
      <c r="CO295" s="138"/>
    </row>
    <row r="296" spans="2:93" s="119" customFormat="1">
      <c r="B296" s="120"/>
      <c r="C296" s="120"/>
      <c r="D296" s="121"/>
      <c r="E296" s="122"/>
      <c r="F296" s="122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36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21"/>
      <c r="AV296" s="121"/>
      <c r="AW296" s="121"/>
      <c r="AX296" s="121"/>
      <c r="AY296" s="121"/>
      <c r="AZ296" s="121"/>
      <c r="BA296" s="121"/>
      <c r="BB296" s="121"/>
      <c r="BC296" s="121"/>
      <c r="BD296" s="121"/>
      <c r="BE296" s="121"/>
      <c r="BF296" s="121"/>
      <c r="BG296" s="121"/>
      <c r="BH296" s="121"/>
      <c r="BI296" s="121"/>
      <c r="BY296" s="137"/>
      <c r="BZ296" s="137"/>
      <c r="CL296" s="138"/>
      <c r="CM296" s="138"/>
      <c r="CN296" s="138"/>
      <c r="CO296" s="138"/>
    </row>
    <row r="297" spans="2:93" s="119" customFormat="1">
      <c r="B297" s="120"/>
      <c r="C297" s="120"/>
      <c r="D297" s="121"/>
      <c r="E297" s="122"/>
      <c r="F297" s="122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36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21"/>
      <c r="AV297" s="121"/>
      <c r="AW297" s="121"/>
      <c r="AX297" s="121"/>
      <c r="AY297" s="121"/>
      <c r="AZ297" s="121"/>
      <c r="BA297" s="121"/>
      <c r="BB297" s="121"/>
      <c r="BC297" s="121"/>
      <c r="BD297" s="121"/>
      <c r="BE297" s="121"/>
      <c r="BF297" s="121"/>
      <c r="BG297" s="121"/>
      <c r="BH297" s="121"/>
      <c r="BI297" s="121"/>
      <c r="BY297" s="137"/>
      <c r="BZ297" s="137"/>
      <c r="CL297" s="138"/>
      <c r="CM297" s="138"/>
      <c r="CN297" s="138"/>
      <c r="CO297" s="138"/>
    </row>
    <row r="298" spans="2:93" s="119" customFormat="1">
      <c r="B298" s="120"/>
      <c r="C298" s="120"/>
      <c r="D298" s="121"/>
      <c r="E298" s="122"/>
      <c r="F298" s="122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36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21"/>
      <c r="AV298" s="121"/>
      <c r="AW298" s="121"/>
      <c r="AX298" s="121"/>
      <c r="AY298" s="121"/>
      <c r="AZ298" s="121"/>
      <c r="BA298" s="121"/>
      <c r="BB298" s="121"/>
      <c r="BC298" s="121"/>
      <c r="BD298" s="121"/>
      <c r="BE298" s="121"/>
      <c r="BF298" s="121"/>
      <c r="BG298" s="121"/>
      <c r="BH298" s="121"/>
      <c r="BI298" s="121"/>
      <c r="BY298" s="137"/>
      <c r="BZ298" s="137"/>
      <c r="CL298" s="138"/>
      <c r="CM298" s="138"/>
      <c r="CN298" s="138"/>
      <c r="CO298" s="138"/>
    </row>
    <row r="299" spans="2:93" s="119" customFormat="1">
      <c r="B299" s="120"/>
      <c r="C299" s="120"/>
      <c r="D299" s="121"/>
      <c r="E299" s="122"/>
      <c r="F299" s="122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36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1"/>
      <c r="BC299" s="121"/>
      <c r="BD299" s="121"/>
      <c r="BE299" s="121"/>
      <c r="BF299" s="121"/>
      <c r="BG299" s="121"/>
      <c r="BH299" s="121"/>
      <c r="BI299" s="121"/>
      <c r="BY299" s="137"/>
      <c r="BZ299" s="137"/>
      <c r="CL299" s="138"/>
      <c r="CM299" s="138"/>
      <c r="CN299" s="138"/>
      <c r="CO299" s="138"/>
    </row>
    <row r="300" spans="2:93" s="119" customFormat="1">
      <c r="B300" s="120"/>
      <c r="C300" s="120"/>
      <c r="D300" s="121"/>
      <c r="E300" s="122"/>
      <c r="F300" s="122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36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21"/>
      <c r="AV300" s="121"/>
      <c r="AW300" s="121"/>
      <c r="AX300" s="121"/>
      <c r="AY300" s="121"/>
      <c r="AZ300" s="121"/>
      <c r="BA300" s="121"/>
      <c r="BB300" s="121"/>
      <c r="BC300" s="121"/>
      <c r="BD300" s="121"/>
      <c r="BE300" s="121"/>
      <c r="BF300" s="121"/>
      <c r="BG300" s="121"/>
      <c r="BH300" s="121"/>
      <c r="BI300" s="121"/>
      <c r="BY300" s="137"/>
      <c r="BZ300" s="137"/>
      <c r="CL300" s="138"/>
      <c r="CM300" s="138"/>
      <c r="CN300" s="138"/>
      <c r="CO300" s="138"/>
    </row>
    <row r="301" spans="2:93" s="119" customFormat="1">
      <c r="B301" s="120"/>
      <c r="C301" s="120"/>
      <c r="D301" s="121"/>
      <c r="E301" s="122"/>
      <c r="F301" s="122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36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1"/>
      <c r="AZ301" s="121"/>
      <c r="BA301" s="121"/>
      <c r="BB301" s="121"/>
      <c r="BC301" s="121"/>
      <c r="BD301" s="121"/>
      <c r="BE301" s="121"/>
      <c r="BF301" s="121"/>
      <c r="BG301" s="121"/>
      <c r="BH301" s="121"/>
      <c r="BI301" s="121"/>
      <c r="BY301" s="137"/>
      <c r="BZ301" s="137"/>
      <c r="CL301" s="138"/>
      <c r="CM301" s="138"/>
      <c r="CN301" s="138"/>
      <c r="CO301" s="138"/>
    </row>
    <row r="302" spans="2:93" s="119" customFormat="1">
      <c r="B302" s="120"/>
      <c r="C302" s="120"/>
      <c r="D302" s="121"/>
      <c r="E302" s="122"/>
      <c r="F302" s="122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36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1"/>
      <c r="BB302" s="121"/>
      <c r="BC302" s="121"/>
      <c r="BD302" s="121"/>
      <c r="BE302" s="121"/>
      <c r="BF302" s="121"/>
      <c r="BG302" s="121"/>
      <c r="BH302" s="121"/>
      <c r="BI302" s="121"/>
      <c r="BY302" s="137"/>
      <c r="BZ302" s="137"/>
      <c r="CL302" s="138"/>
      <c r="CM302" s="138"/>
      <c r="CN302" s="138"/>
      <c r="CO302" s="138"/>
    </row>
    <row r="303" spans="2:93" s="119" customFormat="1">
      <c r="B303" s="120"/>
      <c r="C303" s="120"/>
      <c r="D303" s="121"/>
      <c r="E303" s="122"/>
      <c r="F303" s="122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36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/>
      <c r="BA303" s="121"/>
      <c r="BB303" s="121"/>
      <c r="BC303" s="121"/>
      <c r="BD303" s="121"/>
      <c r="BE303" s="121"/>
      <c r="BF303" s="121"/>
      <c r="BG303" s="121"/>
      <c r="BH303" s="121"/>
      <c r="BI303" s="121"/>
      <c r="BY303" s="137"/>
      <c r="BZ303" s="137"/>
      <c r="CL303" s="138"/>
      <c r="CM303" s="138"/>
      <c r="CN303" s="138"/>
      <c r="CO303" s="138"/>
    </row>
    <row r="304" spans="2:93" s="119" customFormat="1">
      <c r="B304" s="120"/>
      <c r="C304" s="120"/>
      <c r="D304" s="121"/>
      <c r="E304" s="122"/>
      <c r="F304" s="122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36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21"/>
      <c r="AV304" s="121"/>
      <c r="AW304" s="121"/>
      <c r="AX304" s="121"/>
      <c r="AY304" s="121"/>
      <c r="AZ304" s="121"/>
      <c r="BA304" s="121"/>
      <c r="BB304" s="121"/>
      <c r="BC304" s="121"/>
      <c r="BD304" s="121"/>
      <c r="BE304" s="121"/>
      <c r="BF304" s="121"/>
      <c r="BG304" s="121"/>
      <c r="BH304" s="121"/>
      <c r="BI304" s="121"/>
      <c r="BY304" s="137"/>
      <c r="BZ304" s="137"/>
      <c r="CL304" s="138"/>
      <c r="CM304" s="138"/>
      <c r="CN304" s="138"/>
      <c r="CO304" s="138"/>
    </row>
    <row r="305" spans="2:93" s="119" customFormat="1">
      <c r="B305" s="120"/>
      <c r="C305" s="120"/>
      <c r="D305" s="121"/>
      <c r="E305" s="122"/>
      <c r="F305" s="122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36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121"/>
      <c r="AW305" s="121"/>
      <c r="AX305" s="121"/>
      <c r="AY305" s="121"/>
      <c r="AZ305" s="121"/>
      <c r="BA305" s="121"/>
      <c r="BB305" s="121"/>
      <c r="BC305" s="121"/>
      <c r="BD305" s="121"/>
      <c r="BE305" s="121"/>
      <c r="BF305" s="121"/>
      <c r="BG305" s="121"/>
      <c r="BH305" s="121"/>
      <c r="BI305" s="121"/>
      <c r="BY305" s="137"/>
      <c r="BZ305" s="137"/>
      <c r="CL305" s="138"/>
      <c r="CM305" s="138"/>
      <c r="CN305" s="138"/>
      <c r="CO305" s="138"/>
    </row>
    <row r="306" spans="2:93" s="119" customFormat="1">
      <c r="B306" s="120"/>
      <c r="C306" s="120"/>
      <c r="D306" s="121"/>
      <c r="E306" s="122"/>
      <c r="F306" s="122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36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1"/>
      <c r="BB306" s="121"/>
      <c r="BC306" s="121"/>
      <c r="BD306" s="121"/>
      <c r="BE306" s="121"/>
      <c r="BF306" s="121"/>
      <c r="BG306" s="121"/>
      <c r="BH306" s="121"/>
      <c r="BI306" s="121"/>
      <c r="BY306" s="137"/>
      <c r="BZ306" s="137"/>
      <c r="CL306" s="138"/>
      <c r="CM306" s="138"/>
      <c r="CN306" s="138"/>
      <c r="CO306" s="138"/>
    </row>
    <row r="307" spans="2:93" s="119" customFormat="1">
      <c r="B307" s="120"/>
      <c r="C307" s="120"/>
      <c r="D307" s="121"/>
      <c r="E307" s="122"/>
      <c r="F307" s="122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36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21"/>
      <c r="AV307" s="121"/>
      <c r="AW307" s="121"/>
      <c r="AX307" s="121"/>
      <c r="AY307" s="121"/>
      <c r="AZ307" s="121"/>
      <c r="BA307" s="121"/>
      <c r="BB307" s="121"/>
      <c r="BC307" s="121"/>
      <c r="BD307" s="121"/>
      <c r="BE307" s="121"/>
      <c r="BF307" s="121"/>
      <c r="BG307" s="121"/>
      <c r="BH307" s="121"/>
      <c r="BI307" s="121"/>
      <c r="BY307" s="137"/>
      <c r="BZ307" s="137"/>
      <c r="CL307" s="138"/>
      <c r="CM307" s="138"/>
      <c r="CN307" s="138"/>
      <c r="CO307" s="138"/>
    </row>
    <row r="308" spans="2:93" s="119" customFormat="1">
      <c r="B308" s="120"/>
      <c r="C308" s="120"/>
      <c r="D308" s="121"/>
      <c r="E308" s="122"/>
      <c r="F308" s="122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36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21"/>
      <c r="AV308" s="121"/>
      <c r="AW308" s="121"/>
      <c r="AX308" s="121"/>
      <c r="AY308" s="121"/>
      <c r="AZ308" s="121"/>
      <c r="BA308" s="121"/>
      <c r="BB308" s="121"/>
      <c r="BC308" s="121"/>
      <c r="BD308" s="121"/>
      <c r="BE308" s="121"/>
      <c r="BF308" s="121"/>
      <c r="BG308" s="121"/>
      <c r="BH308" s="121"/>
      <c r="BI308" s="121"/>
      <c r="BY308" s="137"/>
      <c r="BZ308" s="137"/>
      <c r="CL308" s="138"/>
      <c r="CM308" s="138"/>
      <c r="CN308" s="138"/>
      <c r="CO308" s="138"/>
    </row>
    <row r="309" spans="2:93" s="119" customFormat="1">
      <c r="B309" s="120"/>
      <c r="C309" s="120"/>
      <c r="D309" s="121"/>
      <c r="E309" s="122"/>
      <c r="F309" s="122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36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21"/>
      <c r="AV309" s="121"/>
      <c r="AW309" s="121"/>
      <c r="AX309" s="121"/>
      <c r="AY309" s="121"/>
      <c r="AZ309" s="121"/>
      <c r="BA309" s="121"/>
      <c r="BB309" s="121"/>
      <c r="BC309" s="121"/>
      <c r="BD309" s="121"/>
      <c r="BE309" s="121"/>
      <c r="BF309" s="121"/>
      <c r="BG309" s="121"/>
      <c r="BH309" s="121"/>
      <c r="BI309" s="121"/>
      <c r="BY309" s="137"/>
      <c r="BZ309" s="137"/>
      <c r="CL309" s="138"/>
      <c r="CM309" s="138"/>
      <c r="CN309" s="138"/>
      <c r="CO309" s="138"/>
    </row>
    <row r="310" spans="2:93" s="119" customFormat="1">
      <c r="B310" s="120"/>
      <c r="C310" s="120"/>
      <c r="D310" s="121"/>
      <c r="E310" s="122"/>
      <c r="F310" s="122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36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1"/>
      <c r="BB310" s="121"/>
      <c r="BC310" s="121"/>
      <c r="BD310" s="121"/>
      <c r="BE310" s="121"/>
      <c r="BF310" s="121"/>
      <c r="BG310" s="121"/>
      <c r="BH310" s="121"/>
      <c r="BI310" s="121"/>
      <c r="BY310" s="137"/>
      <c r="BZ310" s="137"/>
      <c r="CL310" s="138"/>
      <c r="CM310" s="138"/>
      <c r="CN310" s="138"/>
      <c r="CO310" s="138"/>
    </row>
    <row r="311" spans="2:93" s="119" customFormat="1">
      <c r="B311" s="120"/>
      <c r="C311" s="120"/>
      <c r="D311" s="121"/>
      <c r="E311" s="122"/>
      <c r="F311" s="122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36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21"/>
      <c r="AV311" s="121"/>
      <c r="AW311" s="121"/>
      <c r="AX311" s="121"/>
      <c r="AY311" s="121"/>
      <c r="AZ311" s="121"/>
      <c r="BA311" s="121"/>
      <c r="BB311" s="121"/>
      <c r="BC311" s="121"/>
      <c r="BD311" s="121"/>
      <c r="BE311" s="121"/>
      <c r="BF311" s="121"/>
      <c r="BG311" s="121"/>
      <c r="BH311" s="121"/>
      <c r="BI311" s="121"/>
      <c r="BY311" s="137"/>
      <c r="BZ311" s="137"/>
      <c r="CL311" s="138"/>
      <c r="CM311" s="138"/>
      <c r="CN311" s="138"/>
      <c r="CO311" s="138"/>
    </row>
    <row r="312" spans="2:93" s="119" customFormat="1">
      <c r="B312" s="120"/>
      <c r="C312" s="120"/>
      <c r="D312" s="121"/>
      <c r="E312" s="122"/>
      <c r="F312" s="122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36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21"/>
      <c r="AV312" s="121"/>
      <c r="AW312" s="121"/>
      <c r="AX312" s="121"/>
      <c r="AY312" s="121"/>
      <c r="AZ312" s="121"/>
      <c r="BA312" s="121"/>
      <c r="BB312" s="121"/>
      <c r="BC312" s="121"/>
      <c r="BD312" s="121"/>
      <c r="BE312" s="121"/>
      <c r="BF312" s="121"/>
      <c r="BG312" s="121"/>
      <c r="BH312" s="121"/>
      <c r="BI312" s="121"/>
      <c r="BY312" s="137"/>
      <c r="BZ312" s="137"/>
      <c r="CL312" s="138"/>
      <c r="CM312" s="138"/>
      <c r="CN312" s="138"/>
      <c r="CO312" s="138"/>
    </row>
    <row r="313" spans="2:93" s="119" customFormat="1">
      <c r="B313" s="120"/>
      <c r="C313" s="120"/>
      <c r="D313" s="121"/>
      <c r="E313" s="122"/>
      <c r="F313" s="122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36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21"/>
      <c r="AV313" s="121"/>
      <c r="AW313" s="121"/>
      <c r="AX313" s="121"/>
      <c r="AY313" s="121"/>
      <c r="AZ313" s="121"/>
      <c r="BA313" s="121"/>
      <c r="BB313" s="121"/>
      <c r="BC313" s="121"/>
      <c r="BD313" s="121"/>
      <c r="BE313" s="121"/>
      <c r="BF313" s="121"/>
      <c r="BG313" s="121"/>
      <c r="BH313" s="121"/>
      <c r="BI313" s="121"/>
      <c r="BY313" s="137"/>
      <c r="BZ313" s="137"/>
      <c r="CL313" s="138"/>
      <c r="CM313" s="138"/>
      <c r="CN313" s="138"/>
      <c r="CO313" s="138"/>
    </row>
    <row r="314" spans="2:93" s="119" customFormat="1">
      <c r="B314" s="120"/>
      <c r="C314" s="120"/>
      <c r="D314" s="121"/>
      <c r="E314" s="122"/>
      <c r="F314" s="122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36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21"/>
      <c r="AV314" s="121"/>
      <c r="AW314" s="121"/>
      <c r="AX314" s="121"/>
      <c r="AY314" s="121"/>
      <c r="AZ314" s="121"/>
      <c r="BA314" s="121"/>
      <c r="BB314" s="121"/>
      <c r="BC314" s="121"/>
      <c r="BD314" s="121"/>
      <c r="BE314" s="121"/>
      <c r="BF314" s="121"/>
      <c r="BG314" s="121"/>
      <c r="BH314" s="121"/>
      <c r="BI314" s="121"/>
      <c r="BY314" s="137"/>
      <c r="BZ314" s="137"/>
      <c r="CL314" s="138"/>
      <c r="CM314" s="138"/>
      <c r="CN314" s="138"/>
      <c r="CO314" s="138"/>
    </row>
    <row r="315" spans="2:93" s="119" customFormat="1">
      <c r="B315" s="120"/>
      <c r="C315" s="120"/>
      <c r="D315" s="121"/>
      <c r="E315" s="122"/>
      <c r="F315" s="122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36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21"/>
      <c r="AV315" s="121"/>
      <c r="AW315" s="121"/>
      <c r="AX315" s="121"/>
      <c r="AY315" s="121"/>
      <c r="AZ315" s="121"/>
      <c r="BA315" s="121"/>
      <c r="BB315" s="121"/>
      <c r="BC315" s="121"/>
      <c r="BD315" s="121"/>
      <c r="BE315" s="121"/>
      <c r="BF315" s="121"/>
      <c r="BG315" s="121"/>
      <c r="BH315" s="121"/>
      <c r="BI315" s="121"/>
      <c r="BY315" s="137"/>
      <c r="BZ315" s="137"/>
      <c r="CL315" s="138"/>
      <c r="CM315" s="138"/>
      <c r="CN315" s="138"/>
      <c r="CO315" s="138"/>
    </row>
    <row r="316" spans="2:93" s="119" customFormat="1">
      <c r="B316" s="120"/>
      <c r="C316" s="120"/>
      <c r="D316" s="121"/>
      <c r="E316" s="122"/>
      <c r="F316" s="122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36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21"/>
      <c r="AV316" s="121"/>
      <c r="AW316" s="121"/>
      <c r="AX316" s="121"/>
      <c r="AY316" s="121"/>
      <c r="AZ316" s="121"/>
      <c r="BA316" s="121"/>
      <c r="BB316" s="121"/>
      <c r="BC316" s="121"/>
      <c r="BD316" s="121"/>
      <c r="BE316" s="121"/>
      <c r="BF316" s="121"/>
      <c r="BG316" s="121"/>
      <c r="BH316" s="121"/>
      <c r="BI316" s="121"/>
      <c r="BY316" s="137"/>
      <c r="BZ316" s="137"/>
      <c r="CL316" s="138"/>
      <c r="CM316" s="138"/>
      <c r="CN316" s="138"/>
      <c r="CO316" s="138"/>
    </row>
    <row r="317" spans="2:93" s="119" customFormat="1">
      <c r="B317" s="120"/>
      <c r="C317" s="120"/>
      <c r="D317" s="121"/>
      <c r="E317" s="122"/>
      <c r="F317" s="122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36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21"/>
      <c r="AV317" s="121"/>
      <c r="AW317" s="121"/>
      <c r="AX317" s="121"/>
      <c r="AY317" s="121"/>
      <c r="AZ317" s="121"/>
      <c r="BA317" s="121"/>
      <c r="BB317" s="121"/>
      <c r="BC317" s="121"/>
      <c r="BD317" s="121"/>
      <c r="BE317" s="121"/>
      <c r="BF317" s="121"/>
      <c r="BG317" s="121"/>
      <c r="BH317" s="121"/>
      <c r="BI317" s="121"/>
      <c r="BY317" s="137"/>
      <c r="BZ317" s="137"/>
      <c r="CL317" s="138"/>
      <c r="CM317" s="138"/>
      <c r="CN317" s="138"/>
      <c r="CO317" s="138"/>
    </row>
    <row r="318" spans="2:93" s="119" customFormat="1">
      <c r="B318" s="120"/>
      <c r="C318" s="120"/>
      <c r="D318" s="121"/>
      <c r="E318" s="122"/>
      <c r="F318" s="122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36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21"/>
      <c r="AV318" s="121"/>
      <c r="AW318" s="121"/>
      <c r="AX318" s="121"/>
      <c r="AY318" s="121"/>
      <c r="AZ318" s="121"/>
      <c r="BA318" s="121"/>
      <c r="BB318" s="121"/>
      <c r="BC318" s="121"/>
      <c r="BD318" s="121"/>
      <c r="BE318" s="121"/>
      <c r="BF318" s="121"/>
      <c r="BG318" s="121"/>
      <c r="BH318" s="121"/>
      <c r="BI318" s="121"/>
      <c r="BY318" s="137"/>
      <c r="BZ318" s="137"/>
      <c r="CL318" s="138"/>
      <c r="CM318" s="138"/>
      <c r="CN318" s="138"/>
      <c r="CO318" s="138"/>
    </row>
    <row r="319" spans="2:93" s="119" customFormat="1">
      <c r="B319" s="120"/>
      <c r="C319" s="120"/>
      <c r="D319" s="121"/>
      <c r="E319" s="122"/>
      <c r="F319" s="122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36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21"/>
      <c r="AV319" s="121"/>
      <c r="AW319" s="121"/>
      <c r="AX319" s="121"/>
      <c r="AY319" s="121"/>
      <c r="AZ319" s="121"/>
      <c r="BA319" s="121"/>
      <c r="BB319" s="121"/>
      <c r="BC319" s="121"/>
      <c r="BD319" s="121"/>
      <c r="BE319" s="121"/>
      <c r="BF319" s="121"/>
      <c r="BG319" s="121"/>
      <c r="BH319" s="121"/>
      <c r="BI319" s="121"/>
      <c r="BY319" s="137"/>
      <c r="BZ319" s="137"/>
      <c r="CL319" s="138"/>
      <c r="CM319" s="138"/>
      <c r="CN319" s="138"/>
      <c r="CO319" s="138"/>
    </row>
    <row r="320" spans="2:93" s="119" customFormat="1">
      <c r="B320" s="120"/>
      <c r="C320" s="120"/>
      <c r="D320" s="121"/>
      <c r="E320" s="122"/>
      <c r="F320" s="122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36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1"/>
      <c r="BB320" s="121"/>
      <c r="BC320" s="121"/>
      <c r="BD320" s="121"/>
      <c r="BE320" s="121"/>
      <c r="BF320" s="121"/>
      <c r="BG320" s="121"/>
      <c r="BH320" s="121"/>
      <c r="BI320" s="121"/>
      <c r="BY320" s="137"/>
      <c r="BZ320" s="137"/>
      <c r="CL320" s="138"/>
      <c r="CM320" s="138"/>
      <c r="CN320" s="138"/>
      <c r="CO320" s="138"/>
    </row>
    <row r="321" spans="2:93" s="119" customFormat="1">
      <c r="B321" s="120"/>
      <c r="C321" s="120"/>
      <c r="D321" s="121"/>
      <c r="E321" s="122"/>
      <c r="F321" s="122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36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1"/>
      <c r="BB321" s="121"/>
      <c r="BC321" s="121"/>
      <c r="BD321" s="121"/>
      <c r="BE321" s="121"/>
      <c r="BF321" s="121"/>
      <c r="BG321" s="121"/>
      <c r="BH321" s="121"/>
      <c r="BI321" s="121"/>
      <c r="BY321" s="137"/>
      <c r="BZ321" s="137"/>
      <c r="CL321" s="138"/>
      <c r="CM321" s="138"/>
      <c r="CN321" s="138"/>
      <c r="CO321" s="138"/>
    </row>
    <row r="322" spans="2:93" s="119" customFormat="1">
      <c r="B322" s="120"/>
      <c r="C322" s="120"/>
      <c r="D322" s="121"/>
      <c r="E322" s="122"/>
      <c r="F322" s="122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36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21"/>
      <c r="AV322" s="121"/>
      <c r="AW322" s="121"/>
      <c r="AX322" s="121"/>
      <c r="AY322" s="121"/>
      <c r="AZ322" s="121"/>
      <c r="BA322" s="121"/>
      <c r="BB322" s="121"/>
      <c r="BC322" s="121"/>
      <c r="BD322" s="121"/>
      <c r="BE322" s="121"/>
      <c r="BF322" s="121"/>
      <c r="BG322" s="121"/>
      <c r="BH322" s="121"/>
      <c r="BI322" s="121"/>
      <c r="BY322" s="137"/>
      <c r="BZ322" s="137"/>
      <c r="CL322" s="138"/>
      <c r="CM322" s="138"/>
      <c r="CN322" s="138"/>
      <c r="CO322" s="138"/>
    </row>
    <row r="323" spans="2:93" s="119" customFormat="1">
      <c r="B323" s="120"/>
      <c r="C323" s="120"/>
      <c r="D323" s="121"/>
      <c r="E323" s="122"/>
      <c r="F323" s="122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36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21"/>
      <c r="AV323" s="121"/>
      <c r="AW323" s="121"/>
      <c r="AX323" s="121"/>
      <c r="AY323" s="121"/>
      <c r="AZ323" s="121"/>
      <c r="BA323" s="121"/>
      <c r="BB323" s="121"/>
      <c r="BC323" s="121"/>
      <c r="BD323" s="121"/>
      <c r="BE323" s="121"/>
      <c r="BF323" s="121"/>
      <c r="BG323" s="121"/>
      <c r="BH323" s="121"/>
      <c r="BI323" s="121"/>
      <c r="BY323" s="137"/>
      <c r="BZ323" s="137"/>
      <c r="CL323" s="138"/>
      <c r="CM323" s="138"/>
      <c r="CN323" s="138"/>
      <c r="CO323" s="138"/>
    </row>
    <row r="324" spans="2:93" s="119" customFormat="1">
      <c r="B324" s="120"/>
      <c r="C324" s="120"/>
      <c r="D324" s="121"/>
      <c r="E324" s="122"/>
      <c r="F324" s="122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36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21"/>
      <c r="AV324" s="121"/>
      <c r="AW324" s="121"/>
      <c r="AX324" s="121"/>
      <c r="AY324" s="121"/>
      <c r="AZ324" s="121"/>
      <c r="BA324" s="121"/>
      <c r="BB324" s="121"/>
      <c r="BC324" s="121"/>
      <c r="BD324" s="121"/>
      <c r="BE324" s="121"/>
      <c r="BF324" s="121"/>
      <c r="BG324" s="121"/>
      <c r="BH324" s="121"/>
      <c r="BI324" s="121"/>
      <c r="BY324" s="137"/>
      <c r="BZ324" s="137"/>
      <c r="CL324" s="138"/>
      <c r="CM324" s="138"/>
      <c r="CN324" s="138"/>
      <c r="CO324" s="138"/>
    </row>
    <row r="325" spans="2:93" s="119" customFormat="1">
      <c r="B325" s="120"/>
      <c r="C325" s="120"/>
      <c r="D325" s="121"/>
      <c r="E325" s="122"/>
      <c r="F325" s="122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36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21"/>
      <c r="AV325" s="121"/>
      <c r="AW325" s="121"/>
      <c r="AX325" s="121"/>
      <c r="AY325" s="121"/>
      <c r="AZ325" s="121"/>
      <c r="BA325" s="121"/>
      <c r="BB325" s="121"/>
      <c r="BC325" s="121"/>
      <c r="BD325" s="121"/>
      <c r="BE325" s="121"/>
      <c r="BF325" s="121"/>
      <c r="BG325" s="121"/>
      <c r="BH325" s="121"/>
      <c r="BI325" s="121"/>
      <c r="BY325" s="137"/>
      <c r="BZ325" s="137"/>
      <c r="CL325" s="138"/>
      <c r="CM325" s="138"/>
      <c r="CN325" s="138"/>
      <c r="CO325" s="138"/>
    </row>
    <row r="326" spans="2:93" s="119" customFormat="1">
      <c r="B326" s="120"/>
      <c r="C326" s="120"/>
      <c r="D326" s="121"/>
      <c r="E326" s="122"/>
      <c r="F326" s="122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36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21"/>
      <c r="AV326" s="121"/>
      <c r="AW326" s="121"/>
      <c r="AX326" s="121"/>
      <c r="AY326" s="121"/>
      <c r="AZ326" s="121"/>
      <c r="BA326" s="121"/>
      <c r="BB326" s="121"/>
      <c r="BC326" s="121"/>
      <c r="BD326" s="121"/>
      <c r="BE326" s="121"/>
      <c r="BF326" s="121"/>
      <c r="BG326" s="121"/>
      <c r="BH326" s="121"/>
      <c r="BI326" s="121"/>
      <c r="BY326" s="137"/>
      <c r="BZ326" s="137"/>
      <c r="CL326" s="138"/>
      <c r="CM326" s="138"/>
      <c r="CN326" s="138"/>
      <c r="CO326" s="138"/>
    </row>
    <row r="327" spans="2:93" s="119" customFormat="1">
      <c r="B327" s="120"/>
      <c r="C327" s="120"/>
      <c r="D327" s="121"/>
      <c r="E327" s="122"/>
      <c r="F327" s="122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36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21"/>
      <c r="AV327" s="121"/>
      <c r="AW327" s="121"/>
      <c r="AX327" s="121"/>
      <c r="AY327" s="121"/>
      <c r="AZ327" s="121"/>
      <c r="BA327" s="121"/>
      <c r="BB327" s="121"/>
      <c r="BC327" s="121"/>
      <c r="BD327" s="121"/>
      <c r="BE327" s="121"/>
      <c r="BF327" s="121"/>
      <c r="BG327" s="121"/>
      <c r="BH327" s="121"/>
      <c r="BI327" s="121"/>
      <c r="BY327" s="137"/>
      <c r="BZ327" s="137"/>
      <c r="CL327" s="138"/>
      <c r="CM327" s="138"/>
      <c r="CN327" s="138"/>
      <c r="CO327" s="138"/>
    </row>
    <row r="328" spans="2:93" s="119" customFormat="1">
      <c r="B328" s="120"/>
      <c r="C328" s="120"/>
      <c r="D328" s="121"/>
      <c r="E328" s="122"/>
      <c r="F328" s="122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36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21"/>
      <c r="AV328" s="121"/>
      <c r="AW328" s="121"/>
      <c r="AX328" s="121"/>
      <c r="AY328" s="121"/>
      <c r="AZ328" s="121"/>
      <c r="BA328" s="121"/>
      <c r="BB328" s="121"/>
      <c r="BC328" s="121"/>
      <c r="BD328" s="121"/>
      <c r="BE328" s="121"/>
      <c r="BF328" s="121"/>
      <c r="BG328" s="121"/>
      <c r="BH328" s="121"/>
      <c r="BI328" s="121"/>
      <c r="BY328" s="137"/>
      <c r="BZ328" s="137"/>
      <c r="CL328" s="138"/>
      <c r="CM328" s="138"/>
      <c r="CN328" s="138"/>
      <c r="CO328" s="138"/>
    </row>
    <row r="329" spans="2:93" s="119" customFormat="1">
      <c r="B329" s="120"/>
      <c r="C329" s="120"/>
      <c r="D329" s="121"/>
      <c r="E329" s="122"/>
      <c r="F329" s="122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36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21"/>
      <c r="AV329" s="121"/>
      <c r="AW329" s="121"/>
      <c r="AX329" s="121"/>
      <c r="AY329" s="121"/>
      <c r="AZ329" s="121"/>
      <c r="BA329" s="121"/>
      <c r="BB329" s="121"/>
      <c r="BC329" s="121"/>
      <c r="BD329" s="121"/>
      <c r="BE329" s="121"/>
      <c r="BF329" s="121"/>
      <c r="BG329" s="121"/>
      <c r="BH329" s="121"/>
      <c r="BI329" s="121"/>
      <c r="BY329" s="137"/>
      <c r="BZ329" s="137"/>
      <c r="CL329" s="138"/>
      <c r="CM329" s="138"/>
      <c r="CN329" s="138"/>
      <c r="CO329" s="138"/>
    </row>
    <row r="330" spans="2:93" s="119" customFormat="1">
      <c r="B330" s="120"/>
      <c r="C330" s="120"/>
      <c r="D330" s="121"/>
      <c r="E330" s="122"/>
      <c r="F330" s="122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36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1"/>
      <c r="BC330" s="121"/>
      <c r="BD330" s="121"/>
      <c r="BE330" s="121"/>
      <c r="BF330" s="121"/>
      <c r="BG330" s="121"/>
      <c r="BH330" s="121"/>
      <c r="BI330" s="121"/>
      <c r="BY330" s="137"/>
      <c r="BZ330" s="137"/>
      <c r="CL330" s="138"/>
      <c r="CM330" s="138"/>
      <c r="CN330" s="138"/>
      <c r="CO330" s="138"/>
    </row>
    <row r="331" spans="2:93" s="119" customFormat="1">
      <c r="B331" s="120"/>
      <c r="C331" s="120"/>
      <c r="D331" s="121"/>
      <c r="E331" s="122"/>
      <c r="F331" s="122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36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21"/>
      <c r="AV331" s="121"/>
      <c r="AW331" s="121"/>
      <c r="AX331" s="121"/>
      <c r="AY331" s="121"/>
      <c r="AZ331" s="121"/>
      <c r="BA331" s="121"/>
      <c r="BB331" s="121"/>
      <c r="BC331" s="121"/>
      <c r="BD331" s="121"/>
      <c r="BE331" s="121"/>
      <c r="BF331" s="121"/>
      <c r="BG331" s="121"/>
      <c r="BH331" s="121"/>
      <c r="BI331" s="121"/>
      <c r="BY331" s="137"/>
      <c r="BZ331" s="137"/>
      <c r="CL331" s="138"/>
      <c r="CM331" s="138"/>
      <c r="CN331" s="138"/>
      <c r="CO331" s="138"/>
    </row>
    <row r="332" spans="2:93" s="119" customFormat="1">
      <c r="B332" s="120"/>
      <c r="C332" s="120"/>
      <c r="D332" s="121"/>
      <c r="E332" s="122"/>
      <c r="F332" s="122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36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21"/>
      <c r="AV332" s="121"/>
      <c r="AW332" s="121"/>
      <c r="AX332" s="121"/>
      <c r="AY332" s="121"/>
      <c r="AZ332" s="121"/>
      <c r="BA332" s="121"/>
      <c r="BB332" s="121"/>
      <c r="BC332" s="121"/>
      <c r="BD332" s="121"/>
      <c r="BE332" s="121"/>
      <c r="BF332" s="121"/>
      <c r="BG332" s="121"/>
      <c r="BH332" s="121"/>
      <c r="BI332" s="121"/>
      <c r="BY332" s="137"/>
      <c r="BZ332" s="137"/>
      <c r="CL332" s="138"/>
      <c r="CM332" s="138"/>
      <c r="CN332" s="138"/>
      <c r="CO332" s="138"/>
    </row>
    <row r="333" spans="2:93" s="119" customFormat="1">
      <c r="B333" s="120"/>
      <c r="C333" s="120"/>
      <c r="D333" s="121"/>
      <c r="E333" s="122"/>
      <c r="F333" s="122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36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21"/>
      <c r="AV333" s="121"/>
      <c r="AW333" s="121"/>
      <c r="AX333" s="121"/>
      <c r="AY333" s="121"/>
      <c r="AZ333" s="121"/>
      <c r="BA333" s="121"/>
      <c r="BB333" s="121"/>
      <c r="BC333" s="121"/>
      <c r="BD333" s="121"/>
      <c r="BE333" s="121"/>
      <c r="BF333" s="121"/>
      <c r="BG333" s="121"/>
      <c r="BH333" s="121"/>
      <c r="BI333" s="121"/>
      <c r="BY333" s="137"/>
      <c r="BZ333" s="137"/>
      <c r="CL333" s="138"/>
      <c r="CM333" s="138"/>
      <c r="CN333" s="138"/>
      <c r="CO333" s="138"/>
    </row>
    <row r="334" spans="2:93" s="119" customFormat="1">
      <c r="B334" s="120"/>
      <c r="C334" s="120"/>
      <c r="D334" s="121"/>
      <c r="E334" s="122"/>
      <c r="F334" s="122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36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21"/>
      <c r="AV334" s="121"/>
      <c r="AW334" s="121"/>
      <c r="AX334" s="121"/>
      <c r="AY334" s="121"/>
      <c r="AZ334" s="121"/>
      <c r="BA334" s="121"/>
      <c r="BB334" s="121"/>
      <c r="BC334" s="121"/>
      <c r="BD334" s="121"/>
      <c r="BE334" s="121"/>
      <c r="BF334" s="121"/>
      <c r="BG334" s="121"/>
      <c r="BH334" s="121"/>
      <c r="BI334" s="121"/>
      <c r="BY334" s="137"/>
      <c r="BZ334" s="137"/>
      <c r="CL334" s="138"/>
      <c r="CM334" s="138"/>
      <c r="CN334" s="138"/>
      <c r="CO334" s="138"/>
    </row>
    <row r="335" spans="2:93" s="119" customFormat="1">
      <c r="B335" s="139"/>
      <c r="C335" s="140"/>
      <c r="D335" s="141"/>
      <c r="E335" s="142"/>
      <c r="F335" s="142"/>
      <c r="G335" s="141"/>
      <c r="H335" s="143"/>
      <c r="I335" s="143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4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141"/>
      <c r="AO335" s="141"/>
      <c r="AP335" s="141"/>
      <c r="AQ335" s="141"/>
      <c r="AR335" s="141"/>
      <c r="AS335" s="141"/>
      <c r="AT335" s="141"/>
      <c r="AU335" s="141"/>
      <c r="AV335" s="141"/>
      <c r="AW335" s="141"/>
      <c r="AX335" s="141"/>
      <c r="AY335" s="141"/>
      <c r="AZ335" s="141"/>
      <c r="BA335" s="141"/>
      <c r="BB335" s="141"/>
      <c r="BC335" s="141"/>
      <c r="BD335" s="141"/>
      <c r="BE335" s="141"/>
      <c r="BF335" s="141"/>
      <c r="BG335" s="141"/>
      <c r="BH335" s="141"/>
      <c r="BI335" s="141"/>
      <c r="BY335" s="137"/>
      <c r="BZ335" s="137"/>
      <c r="CL335" s="138"/>
      <c r="CM335" s="138"/>
      <c r="CN335" s="138"/>
      <c r="CO335" s="138"/>
    </row>
    <row r="336" spans="2:93" s="119" customFormat="1">
      <c r="B336" s="139"/>
      <c r="C336" s="140"/>
      <c r="D336" s="141"/>
      <c r="E336" s="142"/>
      <c r="F336" s="142"/>
      <c r="G336" s="141"/>
      <c r="H336" s="143"/>
      <c r="I336" s="143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  <c r="AA336" s="141"/>
      <c r="AB336" s="141"/>
      <c r="AC336" s="144"/>
      <c r="AD336" s="141"/>
      <c r="AE336" s="141"/>
      <c r="AF336" s="141"/>
      <c r="AG336" s="141"/>
      <c r="AH336" s="141"/>
      <c r="AI336" s="141"/>
      <c r="AJ336" s="141"/>
      <c r="AK336" s="141"/>
      <c r="AL336" s="141"/>
      <c r="AM336" s="141"/>
      <c r="AN336" s="141"/>
      <c r="AO336" s="141"/>
      <c r="AP336" s="141"/>
      <c r="AQ336" s="141"/>
      <c r="AR336" s="141"/>
      <c r="AS336" s="141"/>
      <c r="AT336" s="141"/>
      <c r="AU336" s="141"/>
      <c r="AV336" s="141"/>
      <c r="AW336" s="141"/>
      <c r="AX336" s="141"/>
      <c r="AY336" s="141"/>
      <c r="AZ336" s="141"/>
      <c r="BA336" s="141"/>
      <c r="BB336" s="141"/>
      <c r="BC336" s="141"/>
      <c r="BD336" s="141"/>
      <c r="BE336" s="141"/>
      <c r="BF336" s="141"/>
      <c r="BG336" s="141"/>
      <c r="BH336" s="141"/>
      <c r="BI336" s="141"/>
      <c r="BY336" s="137"/>
      <c r="BZ336" s="137"/>
      <c r="CL336" s="138"/>
      <c r="CM336" s="138"/>
      <c r="CN336" s="138"/>
      <c r="CO336" s="138"/>
    </row>
    <row r="337" spans="2:93" s="119" customFormat="1">
      <c r="B337" s="139"/>
      <c r="C337" s="140"/>
      <c r="D337" s="141"/>
      <c r="E337" s="142"/>
      <c r="F337" s="142"/>
      <c r="G337" s="141"/>
      <c r="H337" s="143"/>
      <c r="I337" s="143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4"/>
      <c r="AD337" s="141"/>
      <c r="AE337" s="141"/>
      <c r="AF337" s="141"/>
      <c r="AG337" s="141"/>
      <c r="AH337" s="141"/>
      <c r="AI337" s="141"/>
      <c r="AJ337" s="141"/>
      <c r="AK337" s="141"/>
      <c r="AL337" s="141"/>
      <c r="AM337" s="141"/>
      <c r="AN337" s="141"/>
      <c r="AO337" s="141"/>
      <c r="AP337" s="141"/>
      <c r="AQ337" s="141"/>
      <c r="AR337" s="141"/>
      <c r="AS337" s="141"/>
      <c r="AT337" s="141"/>
      <c r="AU337" s="141"/>
      <c r="AV337" s="141"/>
      <c r="AW337" s="141"/>
      <c r="AX337" s="141"/>
      <c r="AY337" s="141"/>
      <c r="AZ337" s="141"/>
      <c r="BA337" s="141"/>
      <c r="BB337" s="141"/>
      <c r="BC337" s="141"/>
      <c r="BD337" s="141"/>
      <c r="BE337" s="141"/>
      <c r="BF337" s="141"/>
      <c r="BG337" s="141"/>
      <c r="BH337" s="141"/>
      <c r="BI337" s="141"/>
      <c r="BY337" s="137"/>
      <c r="BZ337" s="137"/>
      <c r="CL337" s="138"/>
      <c r="CM337" s="138"/>
      <c r="CN337" s="138"/>
      <c r="CO337" s="138"/>
    </row>
    <row r="338" spans="2:93" s="119" customFormat="1">
      <c r="B338" s="139"/>
      <c r="C338" s="140"/>
      <c r="D338" s="141"/>
      <c r="E338" s="142"/>
      <c r="F338" s="142"/>
      <c r="G338" s="141"/>
      <c r="H338" s="143"/>
      <c r="I338" s="143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  <c r="AA338" s="141"/>
      <c r="AB338" s="141"/>
      <c r="AC338" s="144"/>
      <c r="AD338" s="141"/>
      <c r="AE338" s="141"/>
      <c r="AF338" s="141"/>
      <c r="AG338" s="141"/>
      <c r="AH338" s="141"/>
      <c r="AI338" s="141"/>
      <c r="AJ338" s="141"/>
      <c r="AK338" s="141"/>
      <c r="AL338" s="141"/>
      <c r="AM338" s="141"/>
      <c r="AN338" s="141"/>
      <c r="AO338" s="141"/>
      <c r="AP338" s="141"/>
      <c r="AQ338" s="141"/>
      <c r="AR338" s="141"/>
      <c r="AS338" s="141"/>
      <c r="AT338" s="141"/>
      <c r="AU338" s="141"/>
      <c r="AV338" s="141"/>
      <c r="AW338" s="141"/>
      <c r="AX338" s="141"/>
      <c r="AY338" s="141"/>
      <c r="AZ338" s="141"/>
      <c r="BA338" s="141"/>
      <c r="BB338" s="141"/>
      <c r="BC338" s="141"/>
      <c r="BD338" s="141"/>
      <c r="BE338" s="141"/>
      <c r="BF338" s="141"/>
      <c r="BG338" s="141"/>
      <c r="BH338" s="141"/>
      <c r="BI338" s="141"/>
      <c r="BY338" s="137"/>
      <c r="BZ338" s="137"/>
      <c r="CL338" s="138"/>
      <c r="CM338" s="138"/>
      <c r="CN338" s="138"/>
      <c r="CO338" s="138"/>
    </row>
    <row r="339" spans="2:93" s="119" customFormat="1">
      <c r="B339" s="139"/>
      <c r="C339" s="140"/>
      <c r="D339" s="10"/>
      <c r="E339" s="145"/>
      <c r="F339" s="145"/>
      <c r="G339" s="141"/>
      <c r="H339" s="146"/>
      <c r="I339" s="146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4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141"/>
      <c r="AO339" s="141"/>
      <c r="AP339" s="141"/>
      <c r="AQ339" s="141"/>
      <c r="AR339" s="141"/>
      <c r="AS339" s="141"/>
      <c r="AT339" s="141"/>
      <c r="AU339" s="141"/>
      <c r="AV339" s="141"/>
      <c r="AW339" s="141"/>
      <c r="AX339" s="141"/>
      <c r="AY339" s="141"/>
      <c r="AZ339" s="141"/>
      <c r="BA339" s="141"/>
      <c r="BB339" s="141"/>
      <c r="BC339" s="141"/>
      <c r="BD339" s="141"/>
      <c r="BE339" s="141"/>
      <c r="BF339" s="141"/>
      <c r="BG339" s="141"/>
      <c r="BH339" s="141"/>
      <c r="BI339" s="141"/>
      <c r="BY339" s="137"/>
      <c r="BZ339" s="137"/>
      <c r="CL339" s="138"/>
      <c r="CM339" s="138"/>
      <c r="CN339" s="138"/>
      <c r="CO339" s="138"/>
    </row>
    <row r="340" spans="2:93" s="119" customFormat="1">
      <c r="B340" s="139"/>
      <c r="D340" s="10"/>
      <c r="E340" s="145"/>
      <c r="F340" s="145"/>
      <c r="G340" s="10"/>
      <c r="H340" s="146"/>
      <c r="I340" s="146"/>
      <c r="J340" s="10"/>
      <c r="K340" s="10"/>
      <c r="L340" s="10"/>
      <c r="M340" s="10"/>
      <c r="N340" s="10"/>
      <c r="O340" s="10"/>
      <c r="P340" s="10"/>
      <c r="Q340" s="10"/>
      <c r="R340" s="147"/>
      <c r="S340" s="147"/>
      <c r="T340" s="10"/>
      <c r="U340" s="141"/>
      <c r="V340" s="141"/>
      <c r="W340" s="10"/>
      <c r="X340" s="10"/>
      <c r="Y340" s="10"/>
      <c r="Z340" s="10"/>
      <c r="AA340" s="10"/>
      <c r="AB340" s="10"/>
      <c r="AC340" s="148"/>
      <c r="AD340" s="147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8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Y340" s="137"/>
      <c r="BZ340" s="137"/>
      <c r="CL340" s="138"/>
      <c r="CM340" s="138"/>
      <c r="CN340" s="138"/>
      <c r="CO340" s="138"/>
    </row>
    <row r="341" spans="2:93" s="119" customFormat="1">
      <c r="B341" s="139"/>
      <c r="D341" s="10"/>
      <c r="E341" s="145"/>
      <c r="F341" s="145"/>
      <c r="G341" s="10"/>
      <c r="H341" s="146"/>
      <c r="I341" s="146"/>
      <c r="J341" s="10"/>
      <c r="K341" s="10"/>
      <c r="L341" s="10"/>
      <c r="M341" s="10"/>
      <c r="N341" s="10"/>
      <c r="O341" s="10"/>
      <c r="P341" s="10"/>
      <c r="Q341" s="10"/>
      <c r="R341" s="147"/>
      <c r="S341" s="147"/>
      <c r="T341" s="10"/>
      <c r="U341" s="141"/>
      <c r="V341" s="141"/>
      <c r="W341" s="10"/>
      <c r="X341" s="10"/>
      <c r="Y341" s="10"/>
      <c r="Z341" s="10"/>
      <c r="AA341" s="10"/>
      <c r="AB341" s="10"/>
      <c r="AC341" s="148"/>
      <c r="AD341" s="147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8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Y341" s="137"/>
      <c r="BZ341" s="137"/>
      <c r="CL341" s="138"/>
      <c r="CM341" s="138"/>
      <c r="CN341" s="138"/>
      <c r="CO341" s="138"/>
    </row>
    <row r="342" spans="2:93" s="119" customFormat="1">
      <c r="B342" s="139"/>
      <c r="D342" s="10"/>
      <c r="E342" s="145"/>
      <c r="F342" s="145"/>
      <c r="G342" s="10"/>
      <c r="H342" s="146"/>
      <c r="I342" s="146"/>
      <c r="J342" s="10"/>
      <c r="K342" s="10"/>
      <c r="L342" s="10"/>
      <c r="M342" s="10"/>
      <c r="N342" s="10"/>
      <c r="O342" s="10"/>
      <c r="P342" s="10"/>
      <c r="Q342" s="10"/>
      <c r="R342" s="147"/>
      <c r="S342" s="147"/>
      <c r="T342" s="10"/>
      <c r="U342" s="141"/>
      <c r="V342" s="141"/>
      <c r="W342" s="10"/>
      <c r="X342" s="10"/>
      <c r="Y342" s="10"/>
      <c r="Z342" s="10"/>
      <c r="AA342" s="10"/>
      <c r="AB342" s="10"/>
      <c r="AC342" s="148"/>
      <c r="AD342" s="147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8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Y342" s="137"/>
      <c r="BZ342" s="137"/>
      <c r="CL342" s="138"/>
      <c r="CM342" s="138"/>
      <c r="CN342" s="138"/>
      <c r="CO342" s="138"/>
    </row>
    <row r="343" spans="2:93" s="119" customFormat="1">
      <c r="B343" s="139"/>
      <c r="D343" s="10"/>
      <c r="E343" s="145"/>
      <c r="F343" s="145"/>
      <c r="G343" s="10"/>
      <c r="H343" s="146"/>
      <c r="I343" s="146"/>
      <c r="J343" s="10"/>
      <c r="K343" s="10"/>
      <c r="L343" s="10"/>
      <c r="M343" s="10"/>
      <c r="N343" s="10"/>
      <c r="O343" s="10"/>
      <c r="P343" s="10"/>
      <c r="Q343" s="10"/>
      <c r="R343" s="147"/>
      <c r="S343" s="147"/>
      <c r="T343" s="10"/>
      <c r="U343" s="141"/>
      <c r="V343" s="141"/>
      <c r="W343" s="10"/>
      <c r="X343" s="10"/>
      <c r="Y343" s="10"/>
      <c r="Z343" s="10"/>
      <c r="AA343" s="10"/>
      <c r="AB343" s="10"/>
      <c r="AC343" s="148"/>
      <c r="AD343" s="147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8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Y343" s="137"/>
      <c r="BZ343" s="137"/>
      <c r="CL343" s="138"/>
      <c r="CM343" s="138"/>
      <c r="CN343" s="138"/>
      <c r="CO343" s="138"/>
    </row>
    <row r="344" spans="2:93" s="119" customFormat="1">
      <c r="B344" s="139"/>
      <c r="D344" s="10"/>
      <c r="E344" s="145"/>
      <c r="F344" s="145"/>
      <c r="G344" s="10"/>
      <c r="H344" s="146"/>
      <c r="I344" s="146"/>
      <c r="J344" s="10"/>
      <c r="K344" s="10"/>
      <c r="L344" s="10"/>
      <c r="M344" s="10"/>
      <c r="N344" s="10"/>
      <c r="O344" s="10"/>
      <c r="P344" s="10"/>
      <c r="Q344" s="10"/>
      <c r="R344" s="147"/>
      <c r="S344" s="147"/>
      <c r="T344" s="10"/>
      <c r="U344" s="141"/>
      <c r="V344" s="141"/>
      <c r="W344" s="10"/>
      <c r="X344" s="10"/>
      <c r="Y344" s="10"/>
      <c r="Z344" s="10"/>
      <c r="AA344" s="10"/>
      <c r="AB344" s="10"/>
      <c r="AC344" s="148"/>
      <c r="AD344" s="147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8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Y344" s="137"/>
      <c r="BZ344" s="137"/>
      <c r="CL344" s="138"/>
      <c r="CM344" s="138"/>
      <c r="CN344" s="138"/>
      <c r="CO344" s="138"/>
    </row>
    <row r="345" spans="2:93" s="119" customFormat="1">
      <c r="B345" s="139"/>
      <c r="D345" s="10"/>
      <c r="E345" s="145"/>
      <c r="F345" s="145"/>
      <c r="G345" s="10"/>
      <c r="H345" s="146"/>
      <c r="I345" s="146"/>
      <c r="J345" s="10"/>
      <c r="K345" s="10"/>
      <c r="L345" s="10"/>
      <c r="M345" s="10"/>
      <c r="N345" s="10"/>
      <c r="O345" s="10"/>
      <c r="P345" s="10"/>
      <c r="Q345" s="10"/>
      <c r="R345" s="147"/>
      <c r="S345" s="147"/>
      <c r="T345" s="10"/>
      <c r="U345" s="141"/>
      <c r="V345" s="141"/>
      <c r="W345" s="10"/>
      <c r="X345" s="10"/>
      <c r="Y345" s="10"/>
      <c r="Z345" s="10"/>
      <c r="AA345" s="10"/>
      <c r="AB345" s="10"/>
      <c r="AC345" s="148"/>
      <c r="AD345" s="147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8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Y345" s="137"/>
      <c r="BZ345" s="137"/>
      <c r="CL345" s="138"/>
      <c r="CM345" s="138"/>
      <c r="CN345" s="138"/>
      <c r="CO345" s="138"/>
    </row>
    <row r="346" spans="2:93" s="119" customFormat="1">
      <c r="B346" s="139"/>
      <c r="D346" s="10"/>
      <c r="E346" s="145"/>
      <c r="F346" s="145"/>
      <c r="G346" s="10"/>
      <c r="H346" s="146"/>
      <c r="I346" s="146"/>
      <c r="J346" s="10"/>
      <c r="K346" s="10"/>
      <c r="L346" s="10"/>
      <c r="M346" s="10"/>
      <c r="N346" s="10"/>
      <c r="O346" s="10"/>
      <c r="P346" s="10"/>
      <c r="Q346" s="10"/>
      <c r="R346" s="147"/>
      <c r="S346" s="147"/>
      <c r="T346" s="10"/>
      <c r="U346" s="141"/>
      <c r="V346" s="141"/>
      <c r="W346" s="10"/>
      <c r="X346" s="10"/>
      <c r="Y346" s="10"/>
      <c r="Z346" s="10"/>
      <c r="AA346" s="10"/>
      <c r="AB346" s="10"/>
      <c r="AC346" s="148"/>
      <c r="AD346" s="147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8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Y346" s="137"/>
      <c r="BZ346" s="137"/>
      <c r="CL346" s="138"/>
      <c r="CM346" s="138"/>
      <c r="CN346" s="138"/>
      <c r="CO346" s="138"/>
    </row>
    <row r="347" spans="2:93">
      <c r="E347" s="145"/>
      <c r="F347" s="145"/>
      <c r="H347" s="146"/>
      <c r="I347" s="146"/>
      <c r="R347" s="147"/>
      <c r="S347" s="147"/>
      <c r="U347" s="141"/>
      <c r="V347" s="141"/>
      <c r="AD347" s="147"/>
    </row>
    <row r="348" spans="2:93">
      <c r="E348" s="145"/>
      <c r="F348" s="145"/>
      <c r="H348" s="146"/>
      <c r="I348" s="146"/>
      <c r="R348" s="147"/>
      <c r="S348" s="147"/>
      <c r="U348" s="141"/>
      <c r="V348" s="141"/>
      <c r="AD348" s="147"/>
    </row>
    <row r="349" spans="2:93">
      <c r="E349" s="145"/>
      <c r="F349" s="145"/>
      <c r="H349" s="146"/>
      <c r="I349" s="146"/>
      <c r="R349" s="147"/>
      <c r="S349" s="147"/>
      <c r="U349" s="141"/>
      <c r="V349" s="141"/>
      <c r="AD349" s="147"/>
    </row>
    <row r="350" spans="2:93">
      <c r="E350" s="145"/>
      <c r="F350" s="145"/>
      <c r="H350" s="146"/>
      <c r="I350" s="146"/>
      <c r="R350" s="147"/>
      <c r="S350" s="147"/>
      <c r="U350" s="141"/>
      <c r="V350" s="141"/>
      <c r="AD350" s="147"/>
    </row>
    <row r="351" spans="2:93">
      <c r="E351" s="145"/>
      <c r="F351" s="145"/>
      <c r="H351" s="146"/>
      <c r="I351" s="146"/>
      <c r="R351" s="147"/>
      <c r="S351" s="147"/>
      <c r="U351" s="141"/>
      <c r="V351" s="141"/>
      <c r="AD351" s="147"/>
    </row>
    <row r="352" spans="2:93">
      <c r="E352" s="145"/>
      <c r="F352" s="145"/>
      <c r="H352" s="146"/>
      <c r="I352" s="146"/>
      <c r="R352" s="147"/>
      <c r="S352" s="147"/>
      <c r="U352" s="141"/>
      <c r="V352" s="141"/>
      <c r="AD352" s="147"/>
    </row>
    <row r="353" spans="5:30">
      <c r="E353" s="145"/>
      <c r="F353" s="145"/>
      <c r="H353" s="146"/>
      <c r="I353" s="146"/>
      <c r="R353" s="147"/>
      <c r="S353" s="147"/>
      <c r="U353" s="141"/>
      <c r="V353" s="141"/>
      <c r="AD353" s="147"/>
    </row>
    <row r="354" spans="5:30">
      <c r="E354" s="145"/>
      <c r="F354" s="145"/>
      <c r="H354" s="146"/>
      <c r="I354" s="146"/>
      <c r="R354" s="147"/>
      <c r="S354" s="147"/>
      <c r="U354" s="141"/>
      <c r="V354" s="141"/>
      <c r="AD354" s="147"/>
    </row>
    <row r="355" spans="5:30">
      <c r="E355" s="145"/>
      <c r="F355" s="145"/>
      <c r="H355" s="146"/>
      <c r="I355" s="146"/>
      <c r="R355" s="147"/>
      <c r="S355" s="147"/>
      <c r="U355" s="141"/>
      <c r="V355" s="141"/>
      <c r="AD355" s="147"/>
    </row>
    <row r="356" spans="5:30">
      <c r="E356" s="145"/>
      <c r="F356" s="145"/>
      <c r="H356" s="146"/>
      <c r="I356" s="146"/>
      <c r="R356" s="147"/>
      <c r="S356" s="147"/>
      <c r="U356" s="141"/>
      <c r="V356" s="141"/>
      <c r="AD356" s="147"/>
    </row>
    <row r="357" spans="5:30">
      <c r="E357" s="145"/>
      <c r="F357" s="145"/>
      <c r="H357" s="146"/>
      <c r="I357" s="146"/>
      <c r="R357" s="147"/>
      <c r="S357" s="147"/>
      <c r="U357" s="141"/>
      <c r="V357" s="141"/>
      <c r="AD357" s="147"/>
    </row>
    <row r="358" spans="5:30">
      <c r="E358" s="145"/>
      <c r="F358" s="145"/>
      <c r="H358" s="146"/>
      <c r="I358" s="146"/>
      <c r="R358" s="147"/>
      <c r="S358" s="147"/>
      <c r="U358" s="141"/>
      <c r="V358" s="141"/>
      <c r="AD358" s="147"/>
    </row>
    <row r="359" spans="5:30">
      <c r="E359" s="145"/>
      <c r="F359" s="145"/>
      <c r="H359" s="146"/>
      <c r="I359" s="146"/>
      <c r="R359" s="147"/>
      <c r="S359" s="147"/>
      <c r="U359" s="141"/>
      <c r="V359" s="141"/>
      <c r="AD359" s="147"/>
    </row>
    <row r="360" spans="5:30">
      <c r="E360" s="145"/>
      <c r="F360" s="145"/>
      <c r="H360" s="146"/>
      <c r="I360" s="146"/>
      <c r="R360" s="147"/>
      <c r="S360" s="147"/>
      <c r="U360" s="141"/>
      <c r="V360" s="141"/>
      <c r="AD360" s="147"/>
    </row>
    <row r="361" spans="5:30">
      <c r="E361" s="145"/>
      <c r="F361" s="145"/>
      <c r="H361" s="146"/>
      <c r="I361" s="146"/>
      <c r="R361" s="147"/>
      <c r="S361" s="147"/>
      <c r="U361" s="141"/>
      <c r="V361" s="141"/>
      <c r="AD361" s="147"/>
    </row>
    <row r="362" spans="5:30">
      <c r="E362" s="145"/>
      <c r="F362" s="145"/>
      <c r="H362" s="146"/>
      <c r="I362" s="146"/>
      <c r="R362" s="147"/>
      <c r="S362" s="147"/>
      <c r="U362" s="141"/>
      <c r="V362" s="141"/>
      <c r="AD362" s="147"/>
    </row>
    <row r="363" spans="5:30">
      <c r="E363" s="145"/>
      <c r="F363" s="145"/>
      <c r="H363" s="146"/>
      <c r="I363" s="146"/>
      <c r="R363" s="147"/>
      <c r="S363" s="147"/>
      <c r="U363" s="141"/>
      <c r="V363" s="141"/>
      <c r="AD363" s="147"/>
    </row>
    <row r="364" spans="5:30">
      <c r="E364" s="145"/>
      <c r="F364" s="145"/>
      <c r="H364" s="146"/>
      <c r="I364" s="146"/>
      <c r="R364" s="147"/>
      <c r="S364" s="147"/>
      <c r="U364" s="141"/>
      <c r="V364" s="141"/>
      <c r="AD364" s="147"/>
    </row>
    <row r="365" spans="5:30">
      <c r="E365" s="145"/>
      <c r="F365" s="145"/>
      <c r="H365" s="146"/>
      <c r="I365" s="146"/>
      <c r="R365" s="147"/>
      <c r="S365" s="147"/>
      <c r="U365" s="141"/>
      <c r="V365" s="141"/>
      <c r="AD365" s="147"/>
    </row>
    <row r="366" spans="5:30">
      <c r="E366" s="145"/>
      <c r="F366" s="145"/>
      <c r="H366" s="146"/>
      <c r="I366" s="146"/>
      <c r="R366" s="147"/>
      <c r="S366" s="147"/>
      <c r="U366" s="141"/>
      <c r="V366" s="141"/>
      <c r="AD366" s="147"/>
    </row>
    <row r="367" spans="5:30">
      <c r="E367" s="145"/>
      <c r="F367" s="145"/>
      <c r="H367" s="146"/>
      <c r="I367" s="146"/>
      <c r="R367" s="147"/>
      <c r="S367" s="147"/>
      <c r="U367" s="141"/>
      <c r="V367" s="141"/>
      <c r="AD367" s="147"/>
    </row>
    <row r="368" spans="5:30">
      <c r="E368" s="145"/>
      <c r="F368" s="145"/>
      <c r="H368" s="146"/>
      <c r="I368" s="146"/>
      <c r="R368" s="147"/>
      <c r="S368" s="147"/>
      <c r="U368" s="141"/>
      <c r="V368" s="141"/>
      <c r="AD368" s="147"/>
    </row>
    <row r="369" spans="5:30">
      <c r="E369" s="145"/>
      <c r="F369" s="145"/>
      <c r="H369" s="146"/>
      <c r="I369" s="146"/>
      <c r="R369" s="147"/>
      <c r="S369" s="147"/>
      <c r="U369" s="141"/>
      <c r="V369" s="141"/>
      <c r="AD369" s="147"/>
    </row>
    <row r="370" spans="5:30">
      <c r="E370" s="145"/>
      <c r="F370" s="145"/>
      <c r="H370" s="146"/>
      <c r="I370" s="146"/>
      <c r="R370" s="147"/>
      <c r="S370" s="147"/>
      <c r="U370" s="141"/>
      <c r="V370" s="141"/>
      <c r="AD370" s="147"/>
    </row>
    <row r="371" spans="5:30">
      <c r="E371" s="145"/>
      <c r="F371" s="145"/>
      <c r="H371" s="146"/>
      <c r="I371" s="146"/>
      <c r="R371" s="147"/>
      <c r="S371" s="147"/>
      <c r="U371" s="141"/>
      <c r="V371" s="141"/>
      <c r="AD371" s="147"/>
    </row>
    <row r="372" spans="5:30">
      <c r="E372" s="145"/>
      <c r="F372" s="145"/>
      <c r="H372" s="146"/>
      <c r="I372" s="146"/>
      <c r="R372" s="147"/>
      <c r="S372" s="147"/>
      <c r="U372" s="141"/>
      <c r="V372" s="141"/>
      <c r="AD372" s="147"/>
    </row>
    <row r="373" spans="5:30">
      <c r="E373" s="145"/>
      <c r="F373" s="145"/>
      <c r="H373" s="146"/>
      <c r="I373" s="146"/>
      <c r="R373" s="147"/>
      <c r="S373" s="147"/>
      <c r="U373" s="141"/>
      <c r="V373" s="141"/>
      <c r="AD373" s="147"/>
    </row>
    <row r="374" spans="5:30">
      <c r="E374" s="145"/>
      <c r="F374" s="145"/>
      <c r="H374" s="146"/>
      <c r="I374" s="146"/>
      <c r="R374" s="147"/>
      <c r="S374" s="147"/>
      <c r="U374" s="141"/>
      <c r="V374" s="141"/>
      <c r="AD374" s="147"/>
    </row>
    <row r="375" spans="5:30">
      <c r="E375" s="145"/>
      <c r="F375" s="145"/>
      <c r="H375" s="146"/>
      <c r="I375" s="146"/>
      <c r="R375" s="147"/>
      <c r="S375" s="147"/>
      <c r="U375" s="141"/>
      <c r="V375" s="141"/>
      <c r="AD375" s="147"/>
    </row>
    <row r="376" spans="5:30">
      <c r="E376" s="145"/>
      <c r="F376" s="145"/>
      <c r="H376" s="146"/>
      <c r="I376" s="146"/>
      <c r="R376" s="147"/>
      <c r="S376" s="147"/>
      <c r="U376" s="141"/>
      <c r="V376" s="141"/>
      <c r="AD376" s="147"/>
    </row>
    <row r="377" spans="5:30">
      <c r="E377" s="145"/>
      <c r="F377" s="145"/>
      <c r="H377" s="146"/>
      <c r="I377" s="146"/>
      <c r="R377" s="147"/>
      <c r="S377" s="147"/>
      <c r="U377" s="141"/>
      <c r="V377" s="141"/>
      <c r="AD377" s="147"/>
    </row>
    <row r="378" spans="5:30">
      <c r="E378" s="145"/>
      <c r="F378" s="145"/>
      <c r="H378" s="146"/>
      <c r="I378" s="146"/>
      <c r="R378" s="147"/>
      <c r="S378" s="147"/>
      <c r="U378" s="141"/>
      <c r="V378" s="141"/>
      <c r="AD378" s="147"/>
    </row>
    <row r="379" spans="5:30">
      <c r="E379" s="145"/>
      <c r="F379" s="145"/>
      <c r="H379" s="146"/>
      <c r="I379" s="146"/>
      <c r="R379" s="147"/>
      <c r="S379" s="147"/>
      <c r="U379" s="141"/>
      <c r="V379" s="141"/>
      <c r="AD379" s="147"/>
    </row>
    <row r="380" spans="5:30">
      <c r="E380" s="145"/>
      <c r="F380" s="145"/>
      <c r="H380" s="146"/>
      <c r="I380" s="146"/>
      <c r="R380" s="147"/>
      <c r="S380" s="147"/>
      <c r="U380" s="141"/>
      <c r="V380" s="141"/>
      <c r="AD380" s="147"/>
    </row>
    <row r="381" spans="5:30">
      <c r="E381" s="145"/>
      <c r="F381" s="145"/>
      <c r="H381" s="146"/>
      <c r="I381" s="146"/>
      <c r="R381" s="147"/>
      <c r="S381" s="147"/>
      <c r="U381" s="141"/>
      <c r="V381" s="141"/>
      <c r="AD381" s="147"/>
    </row>
    <row r="382" spans="5:30">
      <c r="E382" s="145"/>
      <c r="F382" s="145"/>
      <c r="H382" s="146"/>
      <c r="I382" s="146"/>
      <c r="R382" s="147"/>
      <c r="S382" s="147"/>
      <c r="U382" s="141"/>
      <c r="V382" s="141"/>
      <c r="AD382" s="147"/>
    </row>
    <row r="383" spans="5:30">
      <c r="E383" s="145"/>
      <c r="F383" s="145"/>
      <c r="H383" s="146"/>
      <c r="I383" s="146"/>
      <c r="R383" s="147"/>
      <c r="S383" s="147"/>
      <c r="U383" s="141"/>
      <c r="V383" s="141"/>
      <c r="AD383" s="147"/>
    </row>
    <row r="384" spans="5:30">
      <c r="E384" s="145"/>
      <c r="F384" s="145"/>
      <c r="H384" s="146"/>
      <c r="I384" s="146"/>
      <c r="R384" s="147"/>
      <c r="S384" s="147"/>
      <c r="U384" s="141"/>
      <c r="V384" s="141"/>
      <c r="AD384" s="147"/>
    </row>
    <row r="385" spans="5:30">
      <c r="E385" s="145"/>
      <c r="F385" s="145"/>
      <c r="H385" s="146"/>
      <c r="I385" s="146"/>
      <c r="R385" s="147"/>
      <c r="S385" s="147"/>
      <c r="U385" s="141"/>
      <c r="V385" s="141"/>
      <c r="AD385" s="147"/>
    </row>
    <row r="386" spans="5:30">
      <c r="E386" s="145"/>
      <c r="F386" s="145"/>
      <c r="H386" s="146"/>
      <c r="I386" s="146"/>
      <c r="R386" s="147"/>
      <c r="S386" s="147"/>
      <c r="U386" s="141"/>
      <c r="V386" s="141"/>
      <c r="AD386" s="147"/>
    </row>
    <row r="387" spans="5:30">
      <c r="E387" s="145"/>
      <c r="F387" s="145"/>
      <c r="H387" s="146"/>
      <c r="I387" s="146"/>
      <c r="R387" s="147"/>
      <c r="S387" s="147"/>
      <c r="U387" s="141"/>
      <c r="V387" s="141"/>
      <c r="AD387" s="147"/>
    </row>
    <row r="388" spans="5:30">
      <c r="E388" s="145"/>
      <c r="F388" s="145"/>
      <c r="H388" s="146"/>
      <c r="I388" s="146"/>
      <c r="R388" s="147"/>
      <c r="S388" s="147"/>
      <c r="U388" s="141"/>
      <c r="V388" s="141"/>
      <c r="AD388" s="147"/>
    </row>
    <row r="389" spans="5:30">
      <c r="E389" s="145"/>
      <c r="F389" s="145"/>
      <c r="H389" s="146"/>
      <c r="I389" s="146"/>
      <c r="R389" s="147"/>
      <c r="S389" s="147"/>
      <c r="U389" s="141"/>
      <c r="V389" s="141"/>
      <c r="AD389" s="147"/>
    </row>
    <row r="390" spans="5:30">
      <c r="E390" s="145"/>
      <c r="F390" s="145"/>
      <c r="H390" s="146"/>
      <c r="I390" s="146"/>
      <c r="R390" s="147"/>
      <c r="S390" s="147"/>
      <c r="U390" s="141"/>
      <c r="V390" s="141"/>
      <c r="AD390" s="147"/>
    </row>
    <row r="391" spans="5:30">
      <c r="E391" s="145"/>
      <c r="F391" s="145"/>
      <c r="H391" s="146"/>
      <c r="I391" s="146"/>
      <c r="R391" s="147"/>
      <c r="S391" s="147"/>
      <c r="U391" s="141"/>
      <c r="V391" s="141"/>
      <c r="AD391" s="147"/>
    </row>
    <row r="392" spans="5:30">
      <c r="E392" s="145"/>
      <c r="F392" s="145"/>
      <c r="H392" s="146"/>
      <c r="I392" s="146"/>
      <c r="R392" s="147"/>
      <c r="S392" s="147"/>
      <c r="U392" s="141"/>
      <c r="V392" s="141"/>
      <c r="AD392" s="147"/>
    </row>
    <row r="393" spans="5:30">
      <c r="E393" s="145"/>
      <c r="F393" s="145"/>
      <c r="H393" s="146"/>
      <c r="I393" s="146"/>
      <c r="R393" s="147"/>
      <c r="S393" s="147"/>
      <c r="U393" s="141"/>
      <c r="V393" s="141"/>
      <c r="AD393" s="147"/>
    </row>
    <row r="394" spans="5:30">
      <c r="E394" s="145"/>
      <c r="F394" s="145"/>
      <c r="H394" s="146"/>
      <c r="I394" s="146"/>
      <c r="R394" s="147"/>
      <c r="S394" s="147"/>
      <c r="U394" s="141"/>
      <c r="V394" s="141"/>
      <c r="AD394" s="147"/>
    </row>
    <row r="395" spans="5:30">
      <c r="E395" s="145"/>
      <c r="F395" s="145"/>
      <c r="H395" s="146"/>
      <c r="I395" s="146"/>
      <c r="R395" s="147"/>
      <c r="S395" s="147"/>
      <c r="U395" s="141"/>
      <c r="V395" s="141"/>
      <c r="AD395" s="147"/>
    </row>
    <row r="396" spans="5:30">
      <c r="E396" s="145"/>
      <c r="F396" s="145"/>
      <c r="H396" s="146"/>
      <c r="I396" s="146"/>
      <c r="R396" s="147"/>
      <c r="S396" s="147"/>
      <c r="U396" s="141"/>
      <c r="V396" s="141"/>
      <c r="AD396" s="147"/>
    </row>
    <row r="397" spans="5:30">
      <c r="E397" s="145"/>
      <c r="F397" s="145"/>
      <c r="H397" s="146"/>
      <c r="I397" s="146"/>
      <c r="R397" s="147"/>
      <c r="S397" s="147"/>
      <c r="U397" s="141"/>
      <c r="V397" s="141"/>
      <c r="AD397" s="147"/>
    </row>
    <row r="398" spans="5:30">
      <c r="E398" s="145"/>
      <c r="F398" s="145"/>
      <c r="H398" s="146"/>
      <c r="I398" s="146"/>
      <c r="R398" s="147"/>
      <c r="S398" s="147"/>
      <c r="U398" s="141"/>
      <c r="V398" s="141"/>
      <c r="AD398" s="147"/>
    </row>
    <row r="399" spans="5:30">
      <c r="E399" s="145"/>
      <c r="F399" s="145"/>
      <c r="H399" s="146"/>
      <c r="I399" s="146"/>
      <c r="R399" s="147"/>
      <c r="S399" s="147"/>
      <c r="U399" s="141"/>
      <c r="V399" s="141"/>
      <c r="AD399" s="147"/>
    </row>
    <row r="400" spans="5:30">
      <c r="E400" s="145"/>
      <c r="F400" s="145"/>
      <c r="H400" s="146"/>
      <c r="I400" s="146"/>
      <c r="R400" s="147"/>
      <c r="S400" s="147"/>
      <c r="U400" s="141"/>
      <c r="V400" s="141"/>
      <c r="AD400" s="147"/>
    </row>
    <row r="401" spans="5:40">
      <c r="E401" s="145"/>
      <c r="F401" s="145"/>
      <c r="H401" s="146"/>
      <c r="I401" s="146"/>
      <c r="R401" s="147"/>
      <c r="S401" s="147"/>
      <c r="U401" s="141"/>
      <c r="V401" s="141"/>
      <c r="AD401" s="147"/>
    </row>
    <row r="402" spans="5:40">
      <c r="E402" s="145"/>
      <c r="F402" s="145"/>
      <c r="H402" s="146"/>
      <c r="I402" s="146"/>
      <c r="R402" s="147"/>
      <c r="S402" s="147"/>
      <c r="U402" s="141"/>
      <c r="V402" s="141"/>
      <c r="AD402" s="147"/>
    </row>
    <row r="403" spans="5:40">
      <c r="E403" s="145"/>
      <c r="F403" s="145"/>
      <c r="H403" s="146"/>
      <c r="I403" s="146"/>
      <c r="R403" s="147"/>
      <c r="S403" s="147"/>
      <c r="U403" s="141"/>
      <c r="V403" s="141"/>
      <c r="AD403" s="147"/>
    </row>
    <row r="404" spans="5:40">
      <c r="E404" s="145"/>
      <c r="F404" s="145"/>
      <c r="H404" s="146"/>
      <c r="I404" s="146"/>
      <c r="R404" s="147"/>
      <c r="S404" s="147"/>
      <c r="U404" s="141"/>
      <c r="V404" s="141"/>
      <c r="AD404" s="147"/>
    </row>
    <row r="405" spans="5:40">
      <c r="E405" s="145"/>
      <c r="F405" s="145"/>
      <c r="H405" s="146"/>
      <c r="I405" s="146"/>
      <c r="R405" s="147"/>
      <c r="S405" s="147"/>
      <c r="U405" s="141"/>
      <c r="V405" s="141"/>
      <c r="AD405" s="147"/>
    </row>
    <row r="406" spans="5:40">
      <c r="E406" s="145"/>
      <c r="F406" s="145"/>
      <c r="H406" s="146"/>
      <c r="I406" s="146"/>
      <c r="R406" s="147"/>
      <c r="S406" s="147"/>
      <c r="U406" s="141"/>
      <c r="V406" s="141"/>
      <c r="AD406" s="147"/>
    </row>
    <row r="407" spans="5:40">
      <c r="E407" s="145"/>
      <c r="F407" s="145"/>
      <c r="H407" s="146"/>
      <c r="I407" s="146"/>
      <c r="R407" s="147"/>
      <c r="S407" s="147"/>
      <c r="U407" s="141"/>
      <c r="V407" s="141"/>
      <c r="AD407" s="147"/>
    </row>
    <row r="408" spans="5:40">
      <c r="E408" s="145"/>
      <c r="F408" s="145"/>
      <c r="H408" s="146"/>
      <c r="I408" s="146"/>
      <c r="R408" s="147"/>
      <c r="S408" s="147"/>
      <c r="U408" s="141"/>
      <c r="V408" s="141"/>
      <c r="AD408" s="147"/>
    </row>
    <row r="409" spans="5:40">
      <c r="E409" s="145"/>
      <c r="F409" s="145"/>
      <c r="H409" s="146"/>
      <c r="I409" s="146"/>
      <c r="R409" s="147"/>
      <c r="S409" s="147"/>
      <c r="U409" s="141"/>
      <c r="V409" s="141"/>
      <c r="AD409" s="147"/>
    </row>
    <row r="410" spans="5:40">
      <c r="E410" s="145"/>
      <c r="F410" s="145"/>
      <c r="H410" s="146"/>
      <c r="I410" s="146"/>
      <c r="R410" s="147"/>
      <c r="S410" s="147"/>
      <c r="U410" s="141"/>
      <c r="V410" s="141"/>
      <c r="AD410" s="147"/>
    </row>
    <row r="411" spans="5:40">
      <c r="E411" s="145"/>
      <c r="F411" s="145"/>
      <c r="H411" s="146"/>
      <c r="I411" s="146"/>
      <c r="R411" s="147"/>
      <c r="S411" s="147"/>
      <c r="U411" s="141"/>
      <c r="V411" s="141"/>
      <c r="AD411" s="147"/>
    </row>
    <row r="412" spans="5:40">
      <c r="E412" s="145"/>
      <c r="F412" s="145"/>
      <c r="H412" s="146"/>
      <c r="I412" s="146"/>
      <c r="R412" s="147"/>
      <c r="S412" s="147"/>
      <c r="U412" s="141"/>
      <c r="V412" s="141"/>
      <c r="AD412" s="147"/>
    </row>
    <row r="413" spans="5:40">
      <c r="E413" s="145"/>
      <c r="F413" s="145"/>
      <c r="H413" s="146"/>
      <c r="I413" s="146"/>
      <c r="R413" s="147"/>
      <c r="S413" s="147"/>
      <c r="U413" s="141"/>
      <c r="V413" s="141"/>
      <c r="AD413" s="147"/>
    </row>
    <row r="414" spans="5:40">
      <c r="E414" s="145"/>
      <c r="F414" s="145"/>
      <c r="H414" s="146"/>
      <c r="I414" s="146"/>
      <c r="R414" s="147"/>
      <c r="S414" s="147"/>
      <c r="U414" s="141"/>
      <c r="V414" s="141"/>
      <c r="AD414" s="147"/>
    </row>
    <row r="415" spans="5:40">
      <c r="E415" s="145"/>
      <c r="F415" s="145"/>
      <c r="H415" s="146"/>
      <c r="I415" s="146"/>
      <c r="R415" s="147"/>
      <c r="S415" s="147"/>
      <c r="U415" s="141"/>
      <c r="V415" s="141"/>
      <c r="AD415" s="147"/>
    </row>
    <row r="416" spans="5:40">
      <c r="E416" s="145"/>
      <c r="F416" s="145"/>
      <c r="G416" s="147"/>
      <c r="H416" s="146"/>
      <c r="I416" s="146"/>
      <c r="J416" s="147"/>
      <c r="K416" s="147"/>
      <c r="N416" s="147"/>
      <c r="O416" s="147"/>
      <c r="P416" s="147"/>
      <c r="Q416" s="147"/>
      <c r="R416" s="147"/>
      <c r="S416" s="147"/>
      <c r="T416" s="147"/>
      <c r="U416" s="147"/>
      <c r="V416" s="147"/>
      <c r="AD416" s="147"/>
      <c r="AE416" s="147"/>
      <c r="AF416" s="147"/>
      <c r="AG416" s="147"/>
      <c r="AH416" s="147"/>
      <c r="AJ416" s="147"/>
      <c r="AK416" s="147"/>
      <c r="AL416" s="147"/>
      <c r="AM416" s="147"/>
      <c r="AN416" s="147"/>
    </row>
    <row r="417" spans="5:30">
      <c r="E417" s="145"/>
      <c r="F417" s="145"/>
      <c r="H417" s="146"/>
      <c r="I417" s="146"/>
      <c r="R417" s="147"/>
      <c r="S417" s="147"/>
      <c r="U417" s="141"/>
      <c r="V417" s="141"/>
      <c r="AD417" s="147"/>
    </row>
    <row r="418" spans="5:30">
      <c r="E418" s="145"/>
      <c r="F418" s="145"/>
      <c r="H418" s="146"/>
      <c r="I418" s="146"/>
      <c r="R418" s="147"/>
      <c r="S418" s="147"/>
      <c r="U418" s="141"/>
      <c r="V418" s="141"/>
      <c r="AD418" s="147"/>
    </row>
    <row r="419" spans="5:30">
      <c r="E419" s="145"/>
      <c r="F419" s="145"/>
      <c r="H419" s="146"/>
      <c r="I419" s="146"/>
      <c r="R419" s="147"/>
      <c r="S419" s="147"/>
      <c r="U419" s="141"/>
      <c r="V419" s="141"/>
      <c r="AD419" s="147"/>
    </row>
    <row r="420" spans="5:30">
      <c r="E420" s="145"/>
      <c r="F420" s="145"/>
      <c r="H420" s="146"/>
      <c r="I420" s="146"/>
      <c r="R420" s="147"/>
      <c r="S420" s="147"/>
      <c r="U420" s="141"/>
      <c r="V420" s="141"/>
      <c r="AD420" s="147"/>
    </row>
    <row r="421" spans="5:30">
      <c r="E421" s="145"/>
      <c r="F421" s="145"/>
      <c r="H421" s="146"/>
      <c r="I421" s="146"/>
      <c r="R421" s="147"/>
      <c r="S421" s="147"/>
      <c r="U421" s="141"/>
      <c r="V421" s="141"/>
      <c r="AD421" s="147"/>
    </row>
    <row r="422" spans="5:30">
      <c r="E422" s="145"/>
      <c r="F422" s="145"/>
      <c r="H422" s="146"/>
      <c r="I422" s="146"/>
      <c r="R422" s="147"/>
      <c r="S422" s="147"/>
      <c r="U422" s="141"/>
      <c r="V422" s="141"/>
      <c r="AD422" s="147"/>
    </row>
    <row r="423" spans="5:30">
      <c r="E423" s="145"/>
      <c r="F423" s="145"/>
      <c r="H423" s="146"/>
      <c r="I423" s="146"/>
      <c r="R423" s="147"/>
      <c r="S423" s="147"/>
      <c r="U423" s="141"/>
      <c r="V423" s="141"/>
      <c r="AD423" s="147"/>
    </row>
    <row r="424" spans="5:30">
      <c r="E424" s="145"/>
      <c r="F424" s="145"/>
      <c r="H424" s="146"/>
      <c r="I424" s="146"/>
      <c r="R424" s="147"/>
      <c r="S424" s="147"/>
      <c r="U424" s="141"/>
      <c r="V424" s="141"/>
      <c r="AD424" s="147"/>
    </row>
    <row r="425" spans="5:30">
      <c r="E425" s="145"/>
      <c r="F425" s="145"/>
      <c r="H425" s="146"/>
      <c r="I425" s="146"/>
      <c r="R425" s="147"/>
      <c r="S425" s="147"/>
      <c r="U425" s="141"/>
      <c r="V425" s="141"/>
      <c r="AD425" s="147"/>
    </row>
    <row r="426" spans="5:30">
      <c r="E426" s="145"/>
      <c r="F426" s="145"/>
      <c r="H426" s="146"/>
      <c r="I426" s="146"/>
      <c r="R426" s="147"/>
      <c r="S426" s="147"/>
      <c r="U426" s="141"/>
      <c r="V426" s="141"/>
      <c r="AD426" s="147"/>
    </row>
    <row r="427" spans="5:30">
      <c r="E427" s="145"/>
      <c r="F427" s="145"/>
      <c r="H427" s="146"/>
      <c r="I427" s="146"/>
      <c r="R427" s="147"/>
      <c r="S427" s="147"/>
      <c r="U427" s="141"/>
      <c r="V427" s="141"/>
      <c r="AD427" s="147"/>
    </row>
    <row r="428" spans="5:30">
      <c r="E428" s="145"/>
      <c r="F428" s="145"/>
      <c r="H428" s="146"/>
      <c r="I428" s="146"/>
      <c r="R428" s="147"/>
      <c r="S428" s="147"/>
      <c r="U428" s="141"/>
      <c r="V428" s="141"/>
      <c r="AD428" s="147"/>
    </row>
    <row r="429" spans="5:30">
      <c r="E429" s="145"/>
      <c r="F429" s="145"/>
      <c r="H429" s="146"/>
      <c r="I429" s="146"/>
      <c r="R429" s="147"/>
      <c r="S429" s="147"/>
      <c r="U429" s="141"/>
      <c r="V429" s="141"/>
      <c r="AD429" s="147"/>
    </row>
    <row r="430" spans="5:30">
      <c r="E430" s="145"/>
      <c r="F430" s="145"/>
      <c r="H430" s="146"/>
      <c r="I430" s="146"/>
      <c r="R430" s="147"/>
      <c r="S430" s="147"/>
      <c r="U430" s="141"/>
      <c r="V430" s="141"/>
      <c r="AD430" s="147"/>
    </row>
    <row r="431" spans="5:30">
      <c r="E431" s="145"/>
      <c r="F431" s="145"/>
      <c r="H431" s="146"/>
      <c r="I431" s="146"/>
      <c r="R431" s="147"/>
      <c r="S431" s="147"/>
      <c r="U431" s="141"/>
      <c r="V431" s="141"/>
      <c r="AD431" s="147"/>
    </row>
    <row r="432" spans="5:30">
      <c r="E432" s="145"/>
      <c r="F432" s="145"/>
      <c r="H432" s="146"/>
      <c r="I432" s="146"/>
      <c r="R432" s="147"/>
      <c r="S432" s="147"/>
      <c r="U432" s="141"/>
      <c r="V432" s="141"/>
      <c r="AD432" s="147"/>
    </row>
    <row r="433" spans="5:30">
      <c r="E433" s="145"/>
      <c r="F433" s="145"/>
      <c r="H433" s="146"/>
      <c r="I433" s="146"/>
      <c r="R433" s="147"/>
      <c r="S433" s="147"/>
      <c r="U433" s="141"/>
      <c r="V433" s="141"/>
      <c r="AD433" s="147"/>
    </row>
    <row r="434" spans="5:30">
      <c r="E434" s="145"/>
      <c r="F434" s="145"/>
      <c r="H434" s="146"/>
      <c r="I434" s="146"/>
      <c r="R434" s="147"/>
      <c r="S434" s="147"/>
      <c r="U434" s="141"/>
      <c r="V434" s="141"/>
      <c r="AD434" s="147"/>
    </row>
    <row r="435" spans="5:30">
      <c r="E435" s="145"/>
      <c r="F435" s="145"/>
      <c r="H435" s="146"/>
      <c r="I435" s="146"/>
      <c r="R435" s="147"/>
      <c r="S435" s="147"/>
      <c r="U435" s="141"/>
      <c r="V435" s="141"/>
      <c r="AD435" s="147"/>
    </row>
    <row r="436" spans="5:30">
      <c r="E436" s="145"/>
      <c r="F436" s="145"/>
      <c r="H436" s="146"/>
      <c r="I436" s="146"/>
      <c r="R436" s="147"/>
      <c r="S436" s="147"/>
      <c r="U436" s="141"/>
      <c r="V436" s="141"/>
      <c r="AD436" s="147"/>
    </row>
    <row r="437" spans="5:30">
      <c r="E437" s="145"/>
      <c r="F437" s="145"/>
      <c r="H437" s="146"/>
      <c r="I437" s="146"/>
      <c r="R437" s="147"/>
      <c r="S437" s="147"/>
      <c r="U437" s="141"/>
      <c r="V437" s="141"/>
      <c r="AD437" s="147"/>
    </row>
    <row r="438" spans="5:30">
      <c r="E438" s="145"/>
      <c r="F438" s="145"/>
      <c r="H438" s="146"/>
      <c r="I438" s="146"/>
      <c r="R438" s="147"/>
      <c r="S438" s="147"/>
      <c r="U438" s="141"/>
      <c r="V438" s="141"/>
      <c r="AD438" s="147"/>
    </row>
    <row r="439" spans="5:30">
      <c r="E439" s="145"/>
      <c r="F439" s="145"/>
      <c r="H439" s="146"/>
      <c r="I439" s="146"/>
      <c r="R439" s="147"/>
      <c r="S439" s="147"/>
      <c r="U439" s="141"/>
      <c r="V439" s="141"/>
      <c r="AD439" s="147"/>
    </row>
    <row r="440" spans="5:30">
      <c r="E440" s="145"/>
      <c r="F440" s="145"/>
      <c r="H440" s="146"/>
      <c r="I440" s="146"/>
      <c r="R440" s="147"/>
      <c r="S440" s="147"/>
      <c r="U440" s="141"/>
      <c r="V440" s="141"/>
      <c r="AD440" s="147"/>
    </row>
    <row r="441" spans="5:30">
      <c r="E441" s="145"/>
      <c r="F441" s="145"/>
      <c r="H441" s="146"/>
      <c r="I441" s="146"/>
      <c r="R441" s="147"/>
      <c r="S441" s="147"/>
      <c r="U441" s="141"/>
      <c r="V441" s="141"/>
      <c r="AD441" s="147"/>
    </row>
    <row r="442" spans="5:30">
      <c r="E442" s="145"/>
      <c r="F442" s="145"/>
      <c r="H442" s="146"/>
      <c r="I442" s="146"/>
      <c r="R442" s="147"/>
      <c r="S442" s="147"/>
      <c r="U442" s="141"/>
      <c r="V442" s="141"/>
      <c r="AD442" s="147"/>
    </row>
    <row r="443" spans="5:30">
      <c r="E443" s="145"/>
      <c r="F443" s="145"/>
      <c r="H443" s="146"/>
      <c r="I443" s="146"/>
      <c r="R443" s="147"/>
      <c r="S443" s="147"/>
      <c r="U443" s="141"/>
      <c r="V443" s="141"/>
      <c r="AD443" s="147"/>
    </row>
    <row r="444" spans="5:30">
      <c r="E444" s="145"/>
      <c r="F444" s="145"/>
      <c r="H444" s="146"/>
      <c r="I444" s="146"/>
      <c r="R444" s="147"/>
      <c r="S444" s="147"/>
      <c r="U444" s="141"/>
      <c r="V444" s="141"/>
      <c r="AD444" s="147"/>
    </row>
    <row r="445" spans="5:30">
      <c r="E445" s="145"/>
      <c r="F445" s="145"/>
      <c r="H445" s="146"/>
      <c r="I445" s="146"/>
      <c r="R445" s="147"/>
      <c r="S445" s="147"/>
      <c r="U445" s="141"/>
      <c r="V445" s="141"/>
      <c r="AD445" s="147"/>
    </row>
    <row r="446" spans="5:30">
      <c r="E446" s="145"/>
      <c r="F446" s="145"/>
      <c r="H446" s="146"/>
      <c r="I446" s="146"/>
      <c r="R446" s="147"/>
      <c r="S446" s="147"/>
      <c r="U446" s="141"/>
      <c r="V446" s="141"/>
      <c r="AD446" s="147"/>
    </row>
    <row r="447" spans="5:30">
      <c r="E447" s="145"/>
      <c r="F447" s="145"/>
      <c r="H447" s="146"/>
      <c r="I447" s="146"/>
      <c r="R447" s="147"/>
      <c r="S447" s="147"/>
      <c r="U447" s="141"/>
      <c r="V447" s="141"/>
      <c r="AD447" s="147"/>
    </row>
    <row r="448" spans="5:30">
      <c r="E448" s="145"/>
      <c r="F448" s="145"/>
      <c r="H448" s="146"/>
      <c r="I448" s="146"/>
      <c r="R448" s="147"/>
      <c r="S448" s="147"/>
      <c r="U448" s="141"/>
      <c r="V448" s="141"/>
      <c r="AD448" s="147"/>
    </row>
    <row r="449" spans="5:30">
      <c r="E449" s="145"/>
      <c r="F449" s="145"/>
      <c r="H449" s="146"/>
      <c r="I449" s="146"/>
      <c r="R449" s="147"/>
      <c r="S449" s="147"/>
      <c r="U449" s="141"/>
      <c r="V449" s="141"/>
      <c r="AD449" s="147"/>
    </row>
    <row r="450" spans="5:30">
      <c r="E450" s="145"/>
      <c r="F450" s="145"/>
      <c r="H450" s="146"/>
      <c r="I450" s="146"/>
      <c r="R450" s="147"/>
      <c r="S450" s="147"/>
      <c r="U450" s="141"/>
      <c r="V450" s="141"/>
      <c r="AD450" s="147"/>
    </row>
    <row r="451" spans="5:30">
      <c r="E451" s="145"/>
      <c r="F451" s="145"/>
      <c r="H451" s="146"/>
      <c r="I451" s="146"/>
      <c r="R451" s="147"/>
      <c r="S451" s="147"/>
      <c r="U451" s="141"/>
      <c r="V451" s="141"/>
      <c r="AD451" s="147"/>
    </row>
    <row r="452" spans="5:30">
      <c r="E452" s="145"/>
      <c r="F452" s="145"/>
      <c r="H452" s="146"/>
      <c r="I452" s="146"/>
      <c r="R452" s="147"/>
      <c r="S452" s="147"/>
      <c r="U452" s="141"/>
      <c r="V452" s="141"/>
      <c r="AD452" s="147"/>
    </row>
    <row r="453" spans="5:30">
      <c r="E453" s="145"/>
      <c r="F453" s="145"/>
      <c r="H453" s="146"/>
      <c r="I453" s="146"/>
      <c r="R453" s="147"/>
      <c r="S453" s="147"/>
      <c r="U453" s="141"/>
      <c r="V453" s="141"/>
      <c r="AD453" s="147"/>
    </row>
    <row r="454" spans="5:30">
      <c r="E454" s="145"/>
      <c r="F454" s="145"/>
      <c r="H454" s="146"/>
      <c r="I454" s="146"/>
      <c r="R454" s="147"/>
      <c r="S454" s="147"/>
      <c r="U454" s="141"/>
      <c r="V454" s="141"/>
      <c r="AD454" s="147"/>
    </row>
    <row r="455" spans="5:30">
      <c r="E455" s="145"/>
      <c r="F455" s="145"/>
      <c r="H455" s="146"/>
      <c r="I455" s="146"/>
      <c r="R455" s="147"/>
      <c r="S455" s="147"/>
      <c r="U455" s="141"/>
      <c r="V455" s="141"/>
      <c r="AD455" s="147"/>
    </row>
    <row r="456" spans="5:30">
      <c r="E456" s="145"/>
      <c r="F456" s="145"/>
      <c r="H456" s="146"/>
      <c r="I456" s="146"/>
      <c r="R456" s="147"/>
      <c r="S456" s="147"/>
      <c r="U456" s="141"/>
      <c r="V456" s="141"/>
      <c r="AD456" s="147"/>
    </row>
    <row r="457" spans="5:30">
      <c r="E457" s="145"/>
      <c r="F457" s="145"/>
      <c r="H457" s="146"/>
      <c r="I457" s="146"/>
      <c r="R457" s="147"/>
      <c r="S457" s="147"/>
      <c r="U457" s="141"/>
      <c r="V457" s="141"/>
      <c r="AD457" s="147"/>
    </row>
    <row r="458" spans="5:30">
      <c r="E458" s="145"/>
      <c r="F458" s="145"/>
      <c r="H458" s="146"/>
      <c r="I458" s="146"/>
      <c r="R458" s="147"/>
      <c r="S458" s="147"/>
      <c r="U458" s="141"/>
      <c r="V458" s="141"/>
      <c r="AD458" s="147"/>
    </row>
    <row r="459" spans="5:30">
      <c r="E459" s="145"/>
      <c r="F459" s="145"/>
      <c r="H459" s="146"/>
      <c r="I459" s="146"/>
      <c r="R459" s="147"/>
      <c r="S459" s="147"/>
      <c r="U459" s="141"/>
      <c r="V459" s="141"/>
      <c r="AD459" s="147"/>
    </row>
    <row r="460" spans="5:30">
      <c r="E460" s="145"/>
      <c r="F460" s="145"/>
      <c r="H460" s="146"/>
      <c r="I460" s="146"/>
      <c r="R460" s="147"/>
      <c r="S460" s="147"/>
      <c r="U460" s="141"/>
      <c r="V460" s="141"/>
      <c r="AD460" s="147"/>
    </row>
    <row r="461" spans="5:30">
      <c r="E461" s="145"/>
      <c r="F461" s="145"/>
      <c r="H461" s="146"/>
      <c r="I461" s="146"/>
      <c r="R461" s="147"/>
      <c r="S461" s="147"/>
      <c r="U461" s="141"/>
      <c r="V461" s="141"/>
      <c r="AD461" s="147"/>
    </row>
    <row r="462" spans="5:30">
      <c r="E462" s="145"/>
      <c r="F462" s="145"/>
      <c r="H462" s="146"/>
      <c r="I462" s="146"/>
      <c r="R462" s="147"/>
      <c r="S462" s="147"/>
      <c r="U462" s="141"/>
      <c r="V462" s="141"/>
      <c r="AD462" s="147"/>
    </row>
    <row r="463" spans="5:30">
      <c r="E463" s="145"/>
      <c r="F463" s="145"/>
      <c r="H463" s="146"/>
      <c r="I463" s="146"/>
      <c r="R463" s="147"/>
      <c r="S463" s="147"/>
      <c r="U463" s="141"/>
      <c r="V463" s="141"/>
      <c r="AD463" s="147"/>
    </row>
    <row r="464" spans="5:30">
      <c r="E464" s="145"/>
      <c r="F464" s="145"/>
      <c r="H464" s="146"/>
      <c r="I464" s="146"/>
      <c r="R464" s="147"/>
      <c r="S464" s="147"/>
      <c r="U464" s="141"/>
      <c r="V464" s="141"/>
      <c r="AD464" s="147"/>
    </row>
    <row r="465" spans="5:30">
      <c r="E465" s="145"/>
      <c r="F465" s="145"/>
      <c r="H465" s="146"/>
      <c r="I465" s="146"/>
      <c r="R465" s="147"/>
      <c r="S465" s="147"/>
      <c r="U465" s="141"/>
      <c r="V465" s="141"/>
      <c r="AD465" s="147"/>
    </row>
    <row r="466" spans="5:30">
      <c r="E466" s="145"/>
      <c r="F466" s="145"/>
      <c r="H466" s="146"/>
      <c r="I466" s="146"/>
      <c r="R466" s="147"/>
      <c r="S466" s="147"/>
      <c r="U466" s="141"/>
      <c r="V466" s="141"/>
      <c r="AD466" s="147"/>
    </row>
    <row r="467" spans="5:30">
      <c r="E467" s="145"/>
      <c r="F467" s="145"/>
      <c r="H467" s="146"/>
      <c r="I467" s="146"/>
      <c r="R467" s="147"/>
      <c r="S467" s="147"/>
      <c r="U467" s="141"/>
      <c r="V467" s="141"/>
      <c r="AD467" s="147"/>
    </row>
    <row r="468" spans="5:30">
      <c r="E468" s="145"/>
      <c r="F468" s="145"/>
      <c r="H468" s="146"/>
      <c r="I468" s="146"/>
      <c r="R468" s="147"/>
      <c r="S468" s="147"/>
      <c r="U468" s="141"/>
      <c r="V468" s="141"/>
      <c r="AD468" s="147"/>
    </row>
    <row r="469" spans="5:30">
      <c r="E469" s="145"/>
      <c r="F469" s="145"/>
      <c r="H469" s="146"/>
      <c r="I469" s="146"/>
      <c r="R469" s="147"/>
      <c r="S469" s="147"/>
      <c r="U469" s="141"/>
      <c r="V469" s="141"/>
      <c r="AD469" s="147"/>
    </row>
    <row r="470" spans="5:30">
      <c r="E470" s="145"/>
      <c r="F470" s="145"/>
      <c r="H470" s="146"/>
      <c r="I470" s="146"/>
      <c r="R470" s="147"/>
      <c r="S470" s="147"/>
      <c r="U470" s="141"/>
      <c r="V470" s="141"/>
      <c r="AD470" s="147"/>
    </row>
    <row r="471" spans="5:30">
      <c r="E471" s="145"/>
      <c r="F471" s="145"/>
      <c r="H471" s="146"/>
      <c r="I471" s="146"/>
      <c r="R471" s="147"/>
      <c r="S471" s="147"/>
      <c r="U471" s="141"/>
      <c r="V471" s="141"/>
      <c r="AD471" s="147"/>
    </row>
    <row r="472" spans="5:30">
      <c r="E472" s="145"/>
      <c r="F472" s="145"/>
      <c r="H472" s="146"/>
      <c r="I472" s="146"/>
      <c r="R472" s="147"/>
      <c r="S472" s="147"/>
      <c r="U472" s="141"/>
      <c r="V472" s="141"/>
      <c r="AD472" s="147"/>
    </row>
    <row r="473" spans="5:30">
      <c r="E473" s="145"/>
      <c r="F473" s="145"/>
      <c r="H473" s="146"/>
      <c r="I473" s="146"/>
      <c r="R473" s="147"/>
      <c r="S473" s="147"/>
      <c r="U473" s="141"/>
      <c r="V473" s="141"/>
      <c r="AD473" s="147"/>
    </row>
    <row r="474" spans="5:30">
      <c r="E474" s="145"/>
      <c r="F474" s="145"/>
      <c r="H474" s="146"/>
      <c r="I474" s="146"/>
      <c r="R474" s="147"/>
      <c r="S474" s="147"/>
      <c r="U474" s="141"/>
      <c r="V474" s="141"/>
      <c r="AD474" s="147"/>
    </row>
    <row r="475" spans="5:30">
      <c r="E475" s="145"/>
      <c r="F475" s="145"/>
      <c r="H475" s="146"/>
      <c r="I475" s="146"/>
      <c r="R475" s="147"/>
      <c r="S475" s="147"/>
      <c r="U475" s="141"/>
      <c r="V475" s="141"/>
      <c r="AD475" s="147"/>
    </row>
    <row r="476" spans="5:30">
      <c r="E476" s="145"/>
      <c r="F476" s="145"/>
      <c r="H476" s="146"/>
      <c r="I476" s="146"/>
      <c r="R476" s="147"/>
      <c r="S476" s="147"/>
      <c r="U476" s="141"/>
      <c r="V476" s="141"/>
      <c r="AD476" s="147"/>
    </row>
    <row r="477" spans="5:30">
      <c r="E477" s="145"/>
      <c r="F477" s="145"/>
      <c r="H477" s="146"/>
      <c r="I477" s="146"/>
      <c r="R477" s="147"/>
      <c r="S477" s="147"/>
      <c r="U477" s="141"/>
      <c r="V477" s="141"/>
      <c r="AD477" s="147"/>
    </row>
    <row r="478" spans="5:30">
      <c r="E478" s="145"/>
      <c r="F478" s="145"/>
      <c r="H478" s="146"/>
      <c r="I478" s="146"/>
      <c r="R478" s="147"/>
      <c r="S478" s="147"/>
      <c r="U478" s="141"/>
      <c r="V478" s="141"/>
      <c r="AD478" s="147"/>
    </row>
    <row r="479" spans="5:30">
      <c r="E479" s="145"/>
      <c r="F479" s="145"/>
      <c r="H479" s="146"/>
      <c r="I479" s="146"/>
      <c r="R479" s="147"/>
      <c r="S479" s="147"/>
      <c r="U479" s="141"/>
      <c r="V479" s="141"/>
      <c r="AD479" s="147"/>
    </row>
    <row r="480" spans="5:30">
      <c r="E480" s="145"/>
      <c r="F480" s="145"/>
      <c r="H480" s="146"/>
      <c r="I480" s="146"/>
      <c r="R480" s="147"/>
      <c r="S480" s="147"/>
      <c r="U480" s="141"/>
      <c r="V480" s="141"/>
      <c r="AD480" s="147"/>
    </row>
    <row r="481" spans="5:40">
      <c r="E481" s="145"/>
      <c r="F481" s="145"/>
      <c r="H481" s="146"/>
      <c r="I481" s="146"/>
      <c r="R481" s="147"/>
      <c r="S481" s="147"/>
      <c r="U481" s="141"/>
      <c r="V481" s="141"/>
      <c r="AD481" s="147"/>
    </row>
    <row r="482" spans="5:40">
      <c r="E482" s="145"/>
      <c r="F482" s="145"/>
      <c r="G482" s="147"/>
      <c r="H482" s="146"/>
      <c r="I482" s="146"/>
      <c r="J482" s="147"/>
      <c r="K482" s="147"/>
      <c r="N482" s="147"/>
      <c r="O482" s="147"/>
      <c r="P482" s="147"/>
      <c r="Q482" s="147"/>
      <c r="R482" s="147"/>
      <c r="S482" s="147"/>
      <c r="T482" s="147"/>
      <c r="U482" s="147"/>
      <c r="V482" s="147"/>
      <c r="AD482" s="147"/>
      <c r="AE482" s="147"/>
      <c r="AF482" s="147"/>
      <c r="AG482" s="147"/>
      <c r="AH482" s="147"/>
      <c r="AJ482" s="147"/>
      <c r="AK482" s="147"/>
      <c r="AL482" s="147"/>
      <c r="AM482" s="147"/>
      <c r="AN482" s="147"/>
    </row>
    <row r="483" spans="5:40">
      <c r="E483" s="145"/>
      <c r="F483" s="145"/>
      <c r="H483" s="146"/>
      <c r="I483" s="146"/>
      <c r="R483" s="147"/>
      <c r="S483" s="147"/>
      <c r="U483" s="141"/>
      <c r="V483" s="141"/>
      <c r="AD483" s="147"/>
    </row>
    <row r="484" spans="5:40">
      <c r="E484" s="145"/>
      <c r="F484" s="145"/>
      <c r="H484" s="146"/>
      <c r="I484" s="146"/>
      <c r="R484" s="147"/>
      <c r="S484" s="147"/>
      <c r="U484" s="141"/>
      <c r="V484" s="141"/>
      <c r="AD484" s="147"/>
    </row>
    <row r="485" spans="5:40">
      <c r="E485" s="145"/>
      <c r="F485" s="145"/>
      <c r="H485" s="146"/>
      <c r="I485" s="146"/>
      <c r="R485" s="147"/>
      <c r="S485" s="147"/>
      <c r="U485" s="141"/>
      <c r="V485" s="141"/>
      <c r="AD485" s="147"/>
    </row>
    <row r="486" spans="5:40">
      <c r="E486" s="145"/>
      <c r="F486" s="145"/>
      <c r="H486" s="146"/>
      <c r="I486" s="146"/>
      <c r="R486" s="147"/>
      <c r="S486" s="147"/>
      <c r="U486" s="141"/>
      <c r="V486" s="141"/>
      <c r="AD486" s="147"/>
    </row>
    <row r="487" spans="5:40">
      <c r="E487" s="145"/>
      <c r="F487" s="145"/>
      <c r="H487" s="146"/>
      <c r="I487" s="146"/>
      <c r="R487" s="147"/>
      <c r="S487" s="147"/>
      <c r="U487" s="141"/>
      <c r="V487" s="141"/>
      <c r="AD487" s="147"/>
    </row>
    <row r="488" spans="5:40">
      <c r="E488" s="145"/>
      <c r="F488" s="145"/>
      <c r="H488" s="146"/>
      <c r="I488" s="146"/>
      <c r="R488" s="147"/>
      <c r="S488" s="147"/>
      <c r="U488" s="141"/>
      <c r="V488" s="141"/>
      <c r="AD488" s="147"/>
    </row>
    <row r="489" spans="5:40">
      <c r="E489" s="145"/>
      <c r="F489" s="145"/>
      <c r="H489" s="146"/>
      <c r="I489" s="146"/>
      <c r="R489" s="147"/>
      <c r="S489" s="147"/>
      <c r="U489" s="141"/>
      <c r="V489" s="141"/>
      <c r="AD489" s="147"/>
    </row>
    <row r="490" spans="5:40">
      <c r="E490" s="145"/>
      <c r="F490" s="145"/>
      <c r="H490" s="146"/>
      <c r="I490" s="146"/>
      <c r="R490" s="147"/>
      <c r="S490" s="147"/>
      <c r="U490" s="141"/>
      <c r="V490" s="141"/>
      <c r="AD490" s="147"/>
    </row>
    <row r="491" spans="5:40">
      <c r="E491" s="145"/>
      <c r="F491" s="145"/>
      <c r="H491" s="146"/>
      <c r="I491" s="146"/>
      <c r="R491" s="147"/>
      <c r="S491" s="147"/>
      <c r="U491" s="141"/>
      <c r="V491" s="141"/>
      <c r="AD491" s="147"/>
    </row>
    <row r="492" spans="5:40">
      <c r="E492" s="145"/>
      <c r="F492" s="145"/>
      <c r="H492" s="146"/>
      <c r="I492" s="146"/>
      <c r="R492" s="147"/>
      <c r="S492" s="147"/>
      <c r="U492" s="141"/>
      <c r="V492" s="141"/>
      <c r="AD492" s="147"/>
    </row>
    <row r="493" spans="5:40">
      <c r="E493" s="145"/>
      <c r="F493" s="145"/>
      <c r="H493" s="146"/>
      <c r="I493" s="146"/>
      <c r="R493" s="147"/>
      <c r="S493" s="147"/>
      <c r="U493" s="141"/>
      <c r="V493" s="141"/>
      <c r="AD493" s="147"/>
    </row>
    <row r="494" spans="5:40">
      <c r="E494" s="145"/>
      <c r="F494" s="145"/>
      <c r="H494" s="146"/>
      <c r="I494" s="146"/>
      <c r="R494" s="147"/>
      <c r="S494" s="147"/>
      <c r="U494" s="141"/>
      <c r="V494" s="141"/>
      <c r="AD494" s="147"/>
    </row>
    <row r="495" spans="5:40">
      <c r="E495" s="145"/>
      <c r="F495" s="145"/>
      <c r="H495" s="146"/>
      <c r="I495" s="146"/>
      <c r="R495" s="147"/>
      <c r="S495" s="147"/>
      <c r="U495" s="141"/>
      <c r="V495" s="141"/>
      <c r="AD495" s="147"/>
    </row>
    <row r="496" spans="5:40">
      <c r="E496" s="145"/>
      <c r="F496" s="145"/>
      <c r="H496" s="146"/>
      <c r="I496" s="146"/>
      <c r="R496" s="147"/>
      <c r="S496" s="147"/>
      <c r="U496" s="141"/>
      <c r="V496" s="141"/>
      <c r="AD496" s="147"/>
    </row>
    <row r="497" spans="5:30">
      <c r="E497" s="145"/>
      <c r="F497" s="145"/>
      <c r="H497" s="146"/>
      <c r="I497" s="146"/>
      <c r="R497" s="147"/>
      <c r="S497" s="147"/>
      <c r="U497" s="141"/>
      <c r="V497" s="141"/>
      <c r="AD497" s="147"/>
    </row>
    <row r="498" spans="5:30">
      <c r="E498" s="145"/>
      <c r="F498" s="145"/>
      <c r="H498" s="146"/>
      <c r="I498" s="146"/>
      <c r="R498" s="147"/>
      <c r="S498" s="147"/>
      <c r="U498" s="141"/>
      <c r="V498" s="141"/>
      <c r="AD498" s="147"/>
    </row>
    <row r="499" spans="5:30">
      <c r="E499" s="145"/>
      <c r="F499" s="145"/>
      <c r="H499" s="146"/>
      <c r="I499" s="146"/>
      <c r="R499" s="147"/>
      <c r="S499" s="147"/>
      <c r="U499" s="141"/>
      <c r="V499" s="141"/>
      <c r="AD499" s="147"/>
    </row>
    <row r="500" spans="5:30">
      <c r="E500" s="145"/>
      <c r="F500" s="145"/>
      <c r="H500" s="146"/>
      <c r="I500" s="146"/>
      <c r="R500" s="147"/>
      <c r="S500" s="147"/>
      <c r="U500" s="141"/>
      <c r="V500" s="141"/>
      <c r="AD500" s="147"/>
    </row>
    <row r="501" spans="5:30">
      <c r="E501" s="145"/>
      <c r="F501" s="145"/>
      <c r="H501" s="146"/>
      <c r="I501" s="146"/>
      <c r="R501" s="147"/>
      <c r="S501" s="147"/>
      <c r="U501" s="141"/>
      <c r="V501" s="141"/>
      <c r="AD501" s="147"/>
    </row>
    <row r="502" spans="5:30">
      <c r="E502" s="145"/>
      <c r="F502" s="145"/>
      <c r="H502" s="146"/>
      <c r="I502" s="146"/>
      <c r="R502" s="147"/>
      <c r="S502" s="147"/>
      <c r="U502" s="141"/>
      <c r="V502" s="141"/>
      <c r="AD502" s="147"/>
    </row>
    <row r="503" spans="5:30">
      <c r="E503" s="145"/>
      <c r="F503" s="145"/>
      <c r="H503" s="146"/>
      <c r="I503" s="146"/>
      <c r="R503" s="147"/>
      <c r="S503" s="147"/>
      <c r="U503" s="141"/>
      <c r="V503" s="141"/>
      <c r="AD503" s="147"/>
    </row>
    <row r="504" spans="5:30">
      <c r="E504" s="145"/>
      <c r="F504" s="145"/>
      <c r="H504" s="146"/>
      <c r="I504" s="146"/>
      <c r="R504" s="147"/>
      <c r="S504" s="147"/>
      <c r="U504" s="141"/>
      <c r="V504" s="141"/>
      <c r="AD504" s="147"/>
    </row>
    <row r="505" spans="5:30">
      <c r="E505" s="145"/>
      <c r="F505" s="145"/>
      <c r="H505" s="146"/>
      <c r="I505" s="146"/>
      <c r="R505" s="147"/>
      <c r="S505" s="147"/>
      <c r="U505" s="141"/>
      <c r="V505" s="141"/>
      <c r="AD505" s="147"/>
    </row>
    <row r="506" spans="5:30">
      <c r="E506" s="145"/>
      <c r="F506" s="145"/>
      <c r="H506" s="146"/>
      <c r="I506" s="146"/>
      <c r="R506" s="147"/>
      <c r="S506" s="147"/>
      <c r="U506" s="141"/>
      <c r="V506" s="141"/>
      <c r="AD506" s="147"/>
    </row>
    <row r="507" spans="5:30">
      <c r="E507" s="145"/>
      <c r="F507" s="145"/>
      <c r="H507" s="146"/>
      <c r="I507" s="146"/>
      <c r="R507" s="147"/>
      <c r="S507" s="147"/>
      <c r="U507" s="141"/>
      <c r="V507" s="141"/>
      <c r="AD507" s="147"/>
    </row>
    <row r="508" spans="5:30">
      <c r="E508" s="145"/>
      <c r="F508" s="145"/>
      <c r="H508" s="146"/>
      <c r="I508" s="146"/>
      <c r="R508" s="147"/>
      <c r="S508" s="147"/>
      <c r="U508" s="141"/>
      <c r="V508" s="141"/>
      <c r="AD508" s="147"/>
    </row>
    <row r="509" spans="5:30">
      <c r="E509" s="145"/>
      <c r="F509" s="145"/>
      <c r="H509" s="146"/>
      <c r="I509" s="146"/>
      <c r="R509" s="147"/>
      <c r="S509" s="147"/>
      <c r="U509" s="141"/>
      <c r="V509" s="141"/>
      <c r="AD509" s="147"/>
    </row>
    <row r="510" spans="5:30">
      <c r="E510" s="145"/>
      <c r="F510" s="145"/>
      <c r="H510" s="146"/>
      <c r="I510" s="146"/>
      <c r="R510" s="147"/>
      <c r="S510" s="147"/>
      <c r="U510" s="141"/>
      <c r="V510" s="141"/>
      <c r="AD510" s="147"/>
    </row>
    <row r="511" spans="5:30">
      <c r="E511" s="145"/>
      <c r="F511" s="145"/>
      <c r="H511" s="146"/>
      <c r="I511" s="146"/>
      <c r="R511" s="147"/>
      <c r="S511" s="147"/>
      <c r="U511" s="141"/>
      <c r="V511" s="141"/>
      <c r="AD511" s="147"/>
    </row>
    <row r="512" spans="5:30">
      <c r="E512" s="145"/>
      <c r="F512" s="145"/>
      <c r="H512" s="146"/>
      <c r="I512" s="146"/>
      <c r="R512" s="147"/>
      <c r="S512" s="147"/>
      <c r="U512" s="141"/>
      <c r="V512" s="141"/>
      <c r="AD512" s="147"/>
    </row>
    <row r="513" spans="5:30">
      <c r="E513" s="145"/>
      <c r="F513" s="145"/>
      <c r="H513" s="146"/>
      <c r="I513" s="146"/>
      <c r="R513" s="147"/>
      <c r="S513" s="147"/>
      <c r="U513" s="141"/>
      <c r="V513" s="141"/>
      <c r="AD513" s="147"/>
    </row>
    <row r="514" spans="5:30">
      <c r="E514" s="145"/>
      <c r="F514" s="145"/>
      <c r="H514" s="146"/>
      <c r="I514" s="146"/>
      <c r="R514" s="147"/>
      <c r="S514" s="147"/>
      <c r="U514" s="141"/>
      <c r="V514" s="141"/>
      <c r="AD514" s="147"/>
    </row>
    <row r="515" spans="5:30">
      <c r="E515" s="145"/>
      <c r="F515" s="145"/>
      <c r="H515" s="146"/>
      <c r="I515" s="146"/>
      <c r="R515" s="147"/>
      <c r="S515" s="147"/>
      <c r="U515" s="141"/>
      <c r="V515" s="141"/>
      <c r="AD515" s="147"/>
    </row>
    <row r="516" spans="5:30">
      <c r="E516" s="145"/>
      <c r="F516" s="145"/>
      <c r="H516" s="146"/>
      <c r="I516" s="146"/>
      <c r="R516" s="147"/>
      <c r="S516" s="147"/>
      <c r="U516" s="141"/>
      <c r="V516" s="141"/>
      <c r="AD516" s="147"/>
    </row>
    <row r="517" spans="5:30">
      <c r="E517" s="145"/>
      <c r="F517" s="145"/>
      <c r="H517" s="146"/>
      <c r="I517" s="146"/>
      <c r="R517" s="147"/>
      <c r="S517" s="147"/>
      <c r="U517" s="141"/>
      <c r="V517" s="141"/>
      <c r="AD517" s="147"/>
    </row>
    <row r="518" spans="5:30">
      <c r="E518" s="145"/>
      <c r="F518" s="145"/>
      <c r="H518" s="146"/>
      <c r="I518" s="146"/>
      <c r="R518" s="147"/>
      <c r="S518" s="147"/>
      <c r="U518" s="141"/>
      <c r="V518" s="141"/>
      <c r="AD518" s="147"/>
    </row>
    <row r="519" spans="5:30">
      <c r="E519" s="145"/>
      <c r="F519" s="145"/>
      <c r="H519" s="146"/>
      <c r="I519" s="146"/>
      <c r="R519" s="147"/>
      <c r="S519" s="147"/>
      <c r="U519" s="141"/>
      <c r="V519" s="141"/>
      <c r="AD519" s="147"/>
    </row>
    <row r="520" spans="5:30">
      <c r="E520" s="145"/>
      <c r="F520" s="145"/>
      <c r="H520" s="146"/>
      <c r="I520" s="146"/>
      <c r="R520" s="147"/>
      <c r="S520" s="147"/>
      <c r="U520" s="141"/>
      <c r="V520" s="141"/>
      <c r="AD520" s="147"/>
    </row>
    <row r="521" spans="5:30">
      <c r="E521" s="145"/>
      <c r="F521" s="145"/>
      <c r="H521" s="146"/>
      <c r="I521" s="146"/>
      <c r="R521" s="147"/>
      <c r="S521" s="147"/>
      <c r="U521" s="141"/>
      <c r="V521" s="141"/>
      <c r="AD521" s="147"/>
    </row>
    <row r="522" spans="5:30">
      <c r="E522" s="145"/>
      <c r="F522" s="145"/>
      <c r="H522" s="146"/>
      <c r="I522" s="146"/>
      <c r="R522" s="147"/>
      <c r="S522" s="147"/>
      <c r="U522" s="141"/>
      <c r="V522" s="141"/>
      <c r="AD522" s="147"/>
    </row>
    <row r="523" spans="5:30">
      <c r="E523" s="145"/>
      <c r="F523" s="145"/>
      <c r="H523" s="146"/>
      <c r="I523" s="146"/>
      <c r="R523" s="147"/>
      <c r="S523" s="147"/>
      <c r="U523" s="141"/>
      <c r="V523" s="141"/>
      <c r="AD523" s="147"/>
    </row>
    <row r="524" spans="5:30">
      <c r="E524" s="145"/>
      <c r="F524" s="145"/>
      <c r="H524" s="146"/>
      <c r="I524" s="146"/>
      <c r="R524" s="147"/>
      <c r="S524" s="147"/>
      <c r="U524" s="141"/>
      <c r="V524" s="141"/>
      <c r="AD524" s="147"/>
    </row>
    <row r="525" spans="5:30">
      <c r="E525" s="145"/>
      <c r="F525" s="145"/>
      <c r="H525" s="146"/>
      <c r="I525" s="146"/>
      <c r="R525" s="147"/>
      <c r="S525" s="147"/>
      <c r="U525" s="141"/>
      <c r="V525" s="141"/>
      <c r="AD525" s="147"/>
    </row>
    <row r="526" spans="5:30">
      <c r="E526" s="145"/>
      <c r="F526" s="145"/>
      <c r="H526" s="146"/>
      <c r="I526" s="146"/>
      <c r="R526" s="147"/>
      <c r="S526" s="147"/>
      <c r="U526" s="141"/>
      <c r="V526" s="141"/>
      <c r="AD526" s="147"/>
    </row>
    <row r="527" spans="5:30">
      <c r="E527" s="145"/>
      <c r="F527" s="145"/>
      <c r="H527" s="146"/>
      <c r="I527" s="146"/>
      <c r="R527" s="147"/>
      <c r="S527" s="147"/>
      <c r="U527" s="141"/>
      <c r="V527" s="141"/>
      <c r="AD527" s="147"/>
    </row>
    <row r="528" spans="5:30">
      <c r="E528" s="145"/>
      <c r="F528" s="145"/>
      <c r="H528" s="146"/>
      <c r="I528" s="146"/>
      <c r="R528" s="147"/>
      <c r="S528" s="147"/>
      <c r="U528" s="141"/>
      <c r="V528" s="141"/>
      <c r="AD528" s="147"/>
    </row>
    <row r="529" spans="5:30">
      <c r="E529" s="145"/>
      <c r="F529" s="145"/>
      <c r="H529" s="146"/>
      <c r="I529" s="146"/>
      <c r="U529" s="141"/>
      <c r="V529" s="141"/>
    </row>
    <row r="530" spans="5:30">
      <c r="E530" s="145"/>
      <c r="F530" s="145"/>
      <c r="H530" s="146"/>
      <c r="I530" s="146"/>
      <c r="R530" s="147"/>
      <c r="S530" s="147"/>
      <c r="U530" s="141"/>
      <c r="V530" s="141"/>
      <c r="AD530" s="147"/>
    </row>
    <row r="531" spans="5:30">
      <c r="E531" s="145"/>
      <c r="F531" s="145"/>
      <c r="H531" s="146"/>
      <c r="I531" s="146"/>
      <c r="R531" s="147"/>
      <c r="S531" s="147"/>
      <c r="U531" s="141"/>
      <c r="V531" s="141"/>
      <c r="AD531" s="147"/>
    </row>
    <row r="532" spans="5:30">
      <c r="E532" s="145"/>
      <c r="F532" s="145"/>
      <c r="H532" s="146"/>
      <c r="I532" s="146"/>
      <c r="R532" s="147"/>
      <c r="S532" s="147"/>
      <c r="U532" s="141"/>
      <c r="V532" s="141"/>
      <c r="AD532" s="147"/>
    </row>
    <row r="533" spans="5:30">
      <c r="E533" s="145"/>
      <c r="F533" s="145"/>
      <c r="H533" s="146"/>
      <c r="I533" s="146"/>
      <c r="R533" s="147"/>
      <c r="S533" s="147"/>
      <c r="U533" s="141"/>
      <c r="V533" s="141"/>
      <c r="AD533" s="147"/>
    </row>
    <row r="534" spans="5:30">
      <c r="E534" s="145"/>
      <c r="F534" s="145"/>
      <c r="H534" s="146"/>
      <c r="I534" s="146"/>
      <c r="R534" s="147"/>
      <c r="S534" s="147"/>
      <c r="U534" s="141"/>
      <c r="V534" s="141"/>
      <c r="AD534" s="147"/>
    </row>
    <row r="535" spans="5:30">
      <c r="E535" s="145"/>
      <c r="F535" s="145"/>
      <c r="H535" s="146"/>
      <c r="I535" s="146"/>
      <c r="R535" s="147"/>
      <c r="S535" s="147"/>
      <c r="U535" s="141"/>
      <c r="V535" s="141"/>
      <c r="AD535" s="147"/>
    </row>
    <row r="536" spans="5:30">
      <c r="E536" s="145"/>
      <c r="F536" s="145"/>
      <c r="H536" s="146"/>
      <c r="I536" s="146"/>
      <c r="R536" s="147"/>
      <c r="S536" s="147"/>
      <c r="U536" s="141"/>
      <c r="V536" s="141"/>
      <c r="AD536" s="147"/>
    </row>
    <row r="537" spans="5:30">
      <c r="E537" s="145"/>
      <c r="F537" s="145"/>
      <c r="H537" s="146"/>
      <c r="I537" s="146"/>
      <c r="R537" s="147"/>
      <c r="S537" s="147"/>
      <c r="U537" s="141"/>
      <c r="V537" s="141"/>
      <c r="AD537" s="147"/>
    </row>
    <row r="538" spans="5:30">
      <c r="E538" s="145"/>
      <c r="F538" s="145"/>
      <c r="H538" s="146"/>
      <c r="I538" s="146"/>
      <c r="R538" s="147"/>
      <c r="S538" s="147"/>
      <c r="U538" s="141"/>
      <c r="V538" s="141"/>
      <c r="AD538" s="147"/>
    </row>
    <row r="539" spans="5:30">
      <c r="E539" s="145"/>
      <c r="F539" s="145"/>
      <c r="H539" s="146"/>
      <c r="I539" s="146"/>
      <c r="R539" s="147"/>
      <c r="S539" s="147"/>
      <c r="U539" s="141"/>
      <c r="V539" s="141"/>
      <c r="AD539" s="147"/>
    </row>
    <row r="540" spans="5:30">
      <c r="E540" s="145"/>
      <c r="F540" s="145"/>
      <c r="H540" s="146"/>
      <c r="I540" s="146"/>
      <c r="R540" s="147"/>
      <c r="S540" s="147"/>
      <c r="U540" s="141"/>
      <c r="V540" s="141"/>
      <c r="AD540" s="147"/>
    </row>
    <row r="541" spans="5:30">
      <c r="E541" s="145"/>
      <c r="F541" s="145"/>
      <c r="H541" s="146"/>
      <c r="I541" s="146"/>
      <c r="R541" s="147"/>
      <c r="S541" s="147"/>
      <c r="U541" s="141"/>
      <c r="V541" s="141"/>
      <c r="AD541" s="147"/>
    </row>
    <row r="542" spans="5:30">
      <c r="E542" s="145"/>
      <c r="F542" s="145"/>
      <c r="H542" s="146"/>
      <c r="I542" s="146"/>
      <c r="R542" s="147"/>
      <c r="S542" s="147"/>
      <c r="U542" s="141"/>
      <c r="V542" s="141"/>
      <c r="AD542" s="147"/>
    </row>
    <row r="543" spans="5:30">
      <c r="E543" s="145"/>
      <c r="F543" s="145"/>
      <c r="H543" s="146"/>
      <c r="I543" s="146"/>
      <c r="R543" s="147"/>
      <c r="S543" s="147"/>
      <c r="U543" s="141"/>
      <c r="V543" s="141"/>
      <c r="AD543" s="147"/>
    </row>
    <row r="544" spans="5:30">
      <c r="E544" s="145"/>
      <c r="F544" s="145"/>
      <c r="H544" s="146"/>
      <c r="I544" s="146"/>
      <c r="R544" s="147"/>
      <c r="S544" s="147"/>
      <c r="U544" s="141"/>
      <c r="V544" s="141"/>
      <c r="AD544" s="147"/>
    </row>
    <row r="545" spans="5:30">
      <c r="E545" s="145"/>
      <c r="F545" s="145"/>
      <c r="H545" s="146"/>
      <c r="I545" s="146"/>
      <c r="R545" s="147"/>
      <c r="S545" s="147"/>
      <c r="U545" s="141"/>
      <c r="V545" s="141"/>
      <c r="AD545" s="147"/>
    </row>
    <row r="546" spans="5:30">
      <c r="E546" s="145"/>
      <c r="F546" s="145"/>
      <c r="H546" s="146"/>
      <c r="I546" s="146"/>
      <c r="R546" s="147"/>
      <c r="S546" s="147"/>
      <c r="U546" s="141"/>
      <c r="V546" s="141"/>
      <c r="AD546" s="147"/>
    </row>
    <row r="547" spans="5:30">
      <c r="E547" s="145"/>
      <c r="F547" s="145"/>
      <c r="H547" s="146"/>
      <c r="I547" s="146"/>
      <c r="R547" s="147"/>
      <c r="S547" s="147"/>
      <c r="U547" s="141"/>
      <c r="V547" s="141"/>
      <c r="AD547" s="147"/>
    </row>
    <row r="548" spans="5:30">
      <c r="E548" s="145"/>
      <c r="F548" s="145"/>
      <c r="H548" s="146"/>
      <c r="I548" s="146"/>
      <c r="R548" s="147"/>
      <c r="S548" s="147"/>
      <c r="U548" s="141"/>
      <c r="V548" s="141"/>
      <c r="AD548" s="147"/>
    </row>
    <row r="549" spans="5:30">
      <c r="E549" s="145"/>
      <c r="F549" s="145"/>
      <c r="H549" s="146"/>
      <c r="I549" s="146"/>
      <c r="R549" s="147"/>
      <c r="S549" s="147"/>
      <c r="U549" s="141"/>
      <c r="V549" s="141"/>
      <c r="AD549" s="147"/>
    </row>
    <row r="550" spans="5:30">
      <c r="E550" s="145"/>
      <c r="F550" s="145"/>
      <c r="H550" s="146"/>
      <c r="I550" s="146"/>
      <c r="R550" s="147"/>
      <c r="S550" s="147"/>
      <c r="U550" s="141"/>
      <c r="V550" s="141"/>
      <c r="AD550" s="147"/>
    </row>
    <row r="551" spans="5:30">
      <c r="E551" s="145"/>
      <c r="F551" s="145"/>
      <c r="H551" s="146"/>
      <c r="I551" s="146"/>
      <c r="R551" s="147"/>
      <c r="S551" s="147"/>
      <c r="U551" s="141"/>
      <c r="V551" s="141"/>
      <c r="AD551" s="147"/>
    </row>
    <row r="552" spans="5:30">
      <c r="E552" s="145"/>
      <c r="F552" s="145"/>
      <c r="H552" s="146"/>
      <c r="I552" s="146"/>
      <c r="R552" s="147"/>
      <c r="S552" s="147"/>
      <c r="U552" s="141"/>
      <c r="V552" s="141"/>
      <c r="AD552" s="147"/>
    </row>
    <row r="553" spans="5:30">
      <c r="E553" s="145"/>
      <c r="F553" s="145"/>
      <c r="H553" s="146"/>
      <c r="I553" s="146"/>
      <c r="R553" s="147"/>
      <c r="S553" s="147"/>
      <c r="U553" s="141"/>
      <c r="V553" s="141"/>
      <c r="AD553" s="147"/>
    </row>
    <row r="554" spans="5:30">
      <c r="E554" s="145"/>
      <c r="F554" s="145"/>
      <c r="H554" s="146"/>
      <c r="I554" s="146"/>
      <c r="R554" s="147"/>
      <c r="S554" s="147"/>
      <c r="U554" s="141"/>
      <c r="V554" s="141"/>
      <c r="AD554" s="147"/>
    </row>
    <row r="555" spans="5:30">
      <c r="E555" s="145"/>
      <c r="F555" s="145"/>
      <c r="H555" s="146"/>
      <c r="I555" s="146"/>
      <c r="R555" s="147"/>
      <c r="S555" s="147"/>
      <c r="U555" s="141"/>
      <c r="V555" s="141"/>
      <c r="AD555" s="147"/>
    </row>
    <row r="556" spans="5:30">
      <c r="E556" s="145"/>
      <c r="F556" s="145"/>
      <c r="H556" s="146"/>
      <c r="I556" s="146"/>
      <c r="R556" s="147"/>
      <c r="S556" s="147"/>
      <c r="U556" s="141"/>
      <c r="V556" s="141"/>
      <c r="AD556" s="147"/>
    </row>
    <row r="557" spans="5:30">
      <c r="E557" s="145"/>
      <c r="F557" s="145"/>
      <c r="H557" s="146"/>
      <c r="I557" s="146"/>
      <c r="R557" s="147"/>
      <c r="S557" s="147"/>
      <c r="U557" s="141"/>
      <c r="V557" s="141"/>
      <c r="AD557" s="147"/>
    </row>
    <row r="558" spans="5:30">
      <c r="E558" s="145"/>
      <c r="F558" s="145"/>
      <c r="H558" s="146"/>
      <c r="I558" s="146"/>
      <c r="R558" s="147"/>
      <c r="S558" s="147"/>
      <c r="U558" s="141"/>
      <c r="V558" s="141"/>
      <c r="AD558" s="147"/>
    </row>
    <row r="559" spans="5:30">
      <c r="E559" s="145"/>
      <c r="F559" s="145"/>
      <c r="H559" s="146"/>
      <c r="I559" s="146"/>
      <c r="R559" s="147"/>
      <c r="S559" s="147"/>
      <c r="U559" s="141"/>
      <c r="V559" s="141"/>
      <c r="AD559" s="147"/>
    </row>
    <row r="560" spans="5:30">
      <c r="E560" s="145"/>
      <c r="F560" s="145"/>
      <c r="H560" s="146"/>
      <c r="I560" s="146"/>
      <c r="R560" s="147"/>
      <c r="S560" s="147"/>
      <c r="U560" s="141"/>
      <c r="V560" s="141"/>
      <c r="AD560" s="147"/>
    </row>
    <row r="561" spans="5:30">
      <c r="E561" s="145"/>
      <c r="F561" s="145"/>
      <c r="H561" s="146"/>
      <c r="I561" s="146"/>
      <c r="R561" s="147"/>
      <c r="S561" s="147"/>
      <c r="U561" s="141"/>
      <c r="V561" s="141"/>
      <c r="AD561" s="147"/>
    </row>
    <row r="562" spans="5:30">
      <c r="E562" s="145"/>
      <c r="F562" s="145"/>
      <c r="H562" s="146"/>
      <c r="I562" s="146"/>
      <c r="R562" s="147"/>
      <c r="S562" s="147"/>
      <c r="U562" s="141"/>
      <c r="V562" s="141"/>
      <c r="AD562" s="147"/>
    </row>
    <row r="563" spans="5:30">
      <c r="E563" s="145"/>
      <c r="F563" s="145"/>
      <c r="H563" s="146"/>
      <c r="I563" s="146"/>
      <c r="R563" s="147"/>
      <c r="S563" s="147"/>
      <c r="U563" s="141"/>
      <c r="V563" s="141"/>
      <c r="AD563" s="147"/>
    </row>
    <row r="564" spans="5:30">
      <c r="E564" s="145"/>
      <c r="F564" s="145"/>
      <c r="H564" s="146"/>
      <c r="I564" s="146"/>
      <c r="R564" s="147"/>
      <c r="S564" s="147"/>
      <c r="U564" s="141"/>
      <c r="V564" s="141"/>
      <c r="AD564" s="147"/>
    </row>
    <row r="565" spans="5:30">
      <c r="E565" s="145"/>
      <c r="F565" s="145"/>
      <c r="H565" s="146"/>
      <c r="I565" s="146"/>
      <c r="R565" s="147"/>
      <c r="S565" s="147"/>
      <c r="U565" s="141"/>
      <c r="V565" s="141"/>
      <c r="AD565" s="147"/>
    </row>
    <row r="566" spans="5:30">
      <c r="E566" s="145"/>
      <c r="F566" s="145"/>
      <c r="H566" s="146"/>
      <c r="I566" s="146"/>
      <c r="R566" s="147"/>
      <c r="S566" s="147"/>
      <c r="U566" s="141"/>
      <c r="V566" s="141"/>
      <c r="AD566" s="147"/>
    </row>
    <row r="567" spans="5:30">
      <c r="E567" s="145"/>
      <c r="F567" s="145"/>
      <c r="H567" s="146"/>
      <c r="I567" s="146"/>
      <c r="R567" s="147"/>
      <c r="S567" s="147"/>
      <c r="U567" s="141"/>
      <c r="V567" s="141"/>
      <c r="AD567" s="147"/>
    </row>
    <row r="568" spans="5:30">
      <c r="E568" s="145"/>
      <c r="F568" s="145"/>
      <c r="H568" s="146"/>
      <c r="I568" s="146"/>
      <c r="R568" s="147"/>
      <c r="S568" s="147"/>
      <c r="U568" s="141"/>
      <c r="V568" s="141"/>
      <c r="AD568" s="147"/>
    </row>
    <row r="569" spans="5:30">
      <c r="E569" s="145"/>
      <c r="F569" s="145"/>
      <c r="H569" s="146"/>
      <c r="I569" s="146"/>
      <c r="R569" s="147"/>
      <c r="S569" s="147"/>
      <c r="U569" s="141"/>
      <c r="V569" s="141"/>
      <c r="AD569" s="147"/>
    </row>
    <row r="570" spans="5:30">
      <c r="E570" s="145"/>
      <c r="F570" s="145"/>
      <c r="H570" s="146"/>
      <c r="I570" s="146"/>
      <c r="R570" s="147"/>
      <c r="S570" s="147"/>
      <c r="U570" s="141"/>
      <c r="V570" s="141"/>
      <c r="AD570" s="147"/>
    </row>
    <row r="571" spans="5:30">
      <c r="E571" s="145"/>
      <c r="F571" s="145"/>
      <c r="H571" s="146"/>
      <c r="I571" s="146"/>
      <c r="R571" s="147"/>
      <c r="S571" s="147"/>
      <c r="U571" s="141"/>
      <c r="V571" s="141"/>
      <c r="AD571" s="147"/>
    </row>
    <row r="572" spans="5:30">
      <c r="E572" s="145"/>
      <c r="F572" s="145"/>
      <c r="H572" s="146"/>
      <c r="I572" s="146"/>
      <c r="R572" s="147"/>
      <c r="S572" s="147"/>
      <c r="U572" s="141"/>
      <c r="V572" s="141"/>
      <c r="AD572" s="147"/>
    </row>
    <row r="573" spans="5:30">
      <c r="E573" s="145"/>
      <c r="F573" s="145"/>
      <c r="H573" s="146"/>
      <c r="I573" s="146"/>
      <c r="R573" s="147"/>
      <c r="S573" s="147"/>
      <c r="U573" s="141"/>
      <c r="V573" s="141"/>
      <c r="AD573" s="147"/>
    </row>
    <row r="574" spans="5:30">
      <c r="E574" s="145"/>
      <c r="F574" s="145"/>
      <c r="H574" s="146"/>
      <c r="I574" s="146"/>
      <c r="R574" s="147"/>
      <c r="S574" s="147"/>
      <c r="U574" s="141"/>
      <c r="V574" s="141"/>
      <c r="AD574" s="147"/>
    </row>
    <row r="575" spans="5:30">
      <c r="E575" s="145"/>
      <c r="F575" s="145"/>
      <c r="H575" s="146"/>
      <c r="I575" s="146"/>
      <c r="R575" s="147"/>
      <c r="S575" s="147"/>
      <c r="U575" s="141"/>
      <c r="V575" s="141"/>
      <c r="AD575" s="147"/>
    </row>
    <row r="576" spans="5:30">
      <c r="E576" s="145"/>
      <c r="F576" s="145"/>
      <c r="H576" s="146"/>
      <c r="I576" s="146"/>
      <c r="R576" s="147"/>
      <c r="S576" s="147"/>
      <c r="U576" s="141"/>
      <c r="V576" s="141"/>
      <c r="AD576" s="147"/>
    </row>
    <row r="577" spans="5:40">
      <c r="E577" s="145"/>
      <c r="F577" s="145"/>
      <c r="H577" s="146"/>
      <c r="I577" s="146"/>
      <c r="R577" s="147"/>
      <c r="S577" s="147"/>
      <c r="U577" s="141"/>
      <c r="V577" s="141"/>
      <c r="AD577" s="147"/>
    </row>
    <row r="578" spans="5:40">
      <c r="E578" s="145"/>
      <c r="F578" s="145"/>
      <c r="H578" s="146"/>
      <c r="I578" s="146"/>
      <c r="R578" s="147"/>
      <c r="S578" s="147"/>
      <c r="U578" s="141"/>
      <c r="V578" s="141"/>
      <c r="AD578" s="147"/>
    </row>
    <row r="579" spans="5:40">
      <c r="E579" s="145"/>
      <c r="F579" s="145"/>
      <c r="H579" s="146"/>
      <c r="I579" s="146"/>
      <c r="R579" s="147"/>
      <c r="S579" s="147"/>
      <c r="U579" s="141"/>
      <c r="V579" s="141"/>
      <c r="AD579" s="147"/>
    </row>
    <row r="580" spans="5:40">
      <c r="E580" s="145"/>
      <c r="F580" s="145"/>
      <c r="H580" s="146"/>
      <c r="I580" s="146"/>
      <c r="R580" s="147"/>
      <c r="S580" s="147"/>
      <c r="U580" s="141"/>
      <c r="V580" s="141"/>
      <c r="AD580" s="147"/>
    </row>
    <row r="581" spans="5:40">
      <c r="E581" s="145"/>
      <c r="F581" s="145"/>
      <c r="H581" s="146"/>
      <c r="I581" s="146"/>
      <c r="R581" s="147"/>
      <c r="S581" s="147"/>
      <c r="U581" s="141"/>
      <c r="V581" s="141"/>
      <c r="AD581" s="147"/>
    </row>
    <row r="582" spans="5:40">
      <c r="E582" s="145"/>
      <c r="F582" s="145"/>
      <c r="H582" s="146"/>
      <c r="I582" s="146"/>
      <c r="R582" s="147"/>
      <c r="S582" s="147"/>
      <c r="U582" s="141"/>
      <c r="V582" s="141"/>
      <c r="AD582" s="147"/>
    </row>
    <row r="583" spans="5:40">
      <c r="E583" s="145"/>
      <c r="F583" s="145"/>
      <c r="G583" s="147"/>
      <c r="H583" s="146"/>
      <c r="I583" s="146"/>
      <c r="J583" s="147"/>
      <c r="K583" s="147"/>
      <c r="N583" s="147"/>
      <c r="O583" s="147"/>
      <c r="P583" s="147"/>
      <c r="Q583" s="147"/>
      <c r="R583" s="147"/>
      <c r="S583" s="147"/>
      <c r="T583" s="147"/>
      <c r="U583" s="147"/>
      <c r="V583" s="147"/>
      <c r="AD583" s="147"/>
      <c r="AE583" s="147"/>
      <c r="AF583" s="147"/>
      <c r="AG583" s="147"/>
      <c r="AH583" s="147"/>
      <c r="AJ583" s="147"/>
      <c r="AK583" s="147"/>
      <c r="AL583" s="147"/>
      <c r="AM583" s="147"/>
      <c r="AN583" s="147"/>
    </row>
    <row r="584" spans="5:40">
      <c r="E584" s="145"/>
      <c r="F584" s="145"/>
      <c r="H584" s="146"/>
      <c r="I584" s="146"/>
      <c r="R584" s="147"/>
      <c r="S584" s="147"/>
      <c r="U584" s="141"/>
      <c r="V584" s="141"/>
      <c r="AD584" s="147"/>
    </row>
    <row r="585" spans="5:40">
      <c r="E585" s="145"/>
      <c r="F585" s="145"/>
      <c r="H585" s="146"/>
      <c r="I585" s="146"/>
      <c r="R585" s="147"/>
      <c r="S585" s="147"/>
      <c r="U585" s="141"/>
      <c r="V585" s="141"/>
      <c r="AD585" s="147"/>
    </row>
    <row r="586" spans="5:40">
      <c r="E586" s="145"/>
      <c r="F586" s="145"/>
      <c r="H586" s="146"/>
      <c r="I586" s="146"/>
      <c r="R586" s="147"/>
      <c r="S586" s="147"/>
      <c r="U586" s="141"/>
      <c r="V586" s="141"/>
      <c r="AD586" s="147"/>
    </row>
    <row r="587" spans="5:40">
      <c r="E587" s="145"/>
      <c r="F587" s="145"/>
      <c r="H587" s="146"/>
      <c r="I587" s="146"/>
      <c r="R587" s="147"/>
      <c r="S587" s="147"/>
      <c r="U587" s="141"/>
      <c r="V587" s="141"/>
      <c r="AD587" s="147"/>
    </row>
    <row r="588" spans="5:40">
      <c r="E588" s="145"/>
      <c r="F588" s="145"/>
      <c r="H588" s="146"/>
      <c r="I588" s="146"/>
      <c r="R588" s="147"/>
      <c r="S588" s="147"/>
      <c r="U588" s="141"/>
      <c r="V588" s="141"/>
      <c r="AD588" s="147"/>
    </row>
    <row r="589" spans="5:40">
      <c r="E589" s="145"/>
      <c r="F589" s="145"/>
      <c r="H589" s="146"/>
      <c r="I589" s="146"/>
      <c r="R589" s="147"/>
      <c r="S589" s="147"/>
      <c r="U589" s="141"/>
      <c r="V589" s="141"/>
      <c r="AD589" s="147"/>
    </row>
    <row r="590" spans="5:40">
      <c r="E590" s="145"/>
      <c r="F590" s="145"/>
      <c r="H590" s="146"/>
      <c r="I590" s="146"/>
      <c r="R590" s="147"/>
      <c r="S590" s="147"/>
      <c r="U590" s="141"/>
      <c r="V590" s="141"/>
      <c r="AD590" s="147"/>
    </row>
    <row r="591" spans="5:40">
      <c r="E591" s="145"/>
      <c r="F591" s="145"/>
      <c r="H591" s="146"/>
      <c r="I591" s="146"/>
      <c r="R591" s="147"/>
      <c r="S591" s="147"/>
      <c r="U591" s="141"/>
      <c r="V591" s="141"/>
      <c r="AD591" s="147"/>
    </row>
    <row r="592" spans="5:40">
      <c r="E592" s="145"/>
      <c r="F592" s="145"/>
      <c r="H592" s="146"/>
      <c r="I592" s="146"/>
      <c r="R592" s="147"/>
      <c r="S592" s="147"/>
      <c r="U592" s="141"/>
      <c r="V592" s="141"/>
      <c r="AD592" s="147"/>
    </row>
    <row r="593" spans="5:30">
      <c r="E593" s="145"/>
      <c r="F593" s="145"/>
      <c r="H593" s="146"/>
      <c r="I593" s="146"/>
      <c r="R593" s="147"/>
      <c r="S593" s="147"/>
      <c r="U593" s="141"/>
      <c r="V593" s="141"/>
      <c r="AD593" s="147"/>
    </row>
    <row r="594" spans="5:30">
      <c r="E594" s="145"/>
      <c r="F594" s="145"/>
      <c r="H594" s="146"/>
      <c r="I594" s="146"/>
      <c r="R594" s="147"/>
      <c r="S594" s="147"/>
      <c r="U594" s="141"/>
      <c r="V594" s="141"/>
      <c r="AD594" s="147"/>
    </row>
    <row r="595" spans="5:30">
      <c r="E595" s="145"/>
      <c r="F595" s="145"/>
      <c r="H595" s="146"/>
      <c r="I595" s="146"/>
      <c r="R595" s="147"/>
      <c r="S595" s="147"/>
      <c r="U595" s="141"/>
      <c r="V595" s="141"/>
      <c r="AD595" s="147"/>
    </row>
    <row r="596" spans="5:30">
      <c r="E596" s="145"/>
      <c r="F596" s="145"/>
      <c r="H596" s="146"/>
      <c r="I596" s="146"/>
      <c r="R596" s="147"/>
      <c r="S596" s="147"/>
      <c r="U596" s="141"/>
      <c r="V596" s="141"/>
      <c r="AD596" s="147"/>
    </row>
    <row r="597" spans="5:30">
      <c r="E597" s="145"/>
      <c r="F597" s="145"/>
      <c r="H597" s="146"/>
      <c r="I597" s="146"/>
      <c r="R597" s="147"/>
      <c r="S597" s="147"/>
      <c r="U597" s="141"/>
      <c r="V597" s="141"/>
      <c r="AD597" s="147"/>
    </row>
    <row r="598" spans="5:30">
      <c r="E598" s="145"/>
      <c r="F598" s="145"/>
      <c r="H598" s="146"/>
      <c r="I598" s="146"/>
      <c r="R598" s="147"/>
      <c r="S598" s="147"/>
      <c r="U598" s="141"/>
      <c r="V598" s="141"/>
      <c r="AD598" s="147"/>
    </row>
    <row r="599" spans="5:30">
      <c r="E599" s="145"/>
      <c r="F599" s="145"/>
      <c r="H599" s="146"/>
      <c r="I599" s="146"/>
      <c r="R599" s="147"/>
      <c r="S599" s="147"/>
      <c r="U599" s="141"/>
      <c r="V599" s="141"/>
      <c r="AD599" s="147"/>
    </row>
    <row r="600" spans="5:30">
      <c r="E600" s="145"/>
      <c r="F600" s="145"/>
      <c r="H600" s="146"/>
      <c r="I600" s="146"/>
      <c r="R600" s="147"/>
      <c r="S600" s="147"/>
      <c r="U600" s="141"/>
      <c r="V600" s="141"/>
      <c r="AD600" s="147"/>
    </row>
    <row r="601" spans="5:30">
      <c r="E601" s="145"/>
      <c r="F601" s="145"/>
      <c r="H601" s="146"/>
      <c r="I601" s="146"/>
      <c r="R601" s="147"/>
      <c r="S601" s="147"/>
      <c r="U601" s="141"/>
      <c r="V601" s="141"/>
      <c r="AD601" s="147"/>
    </row>
    <row r="602" spans="5:30">
      <c r="E602" s="145"/>
      <c r="F602" s="145"/>
      <c r="H602" s="146"/>
      <c r="I602" s="146"/>
      <c r="R602" s="147"/>
      <c r="S602" s="147"/>
      <c r="U602" s="141"/>
      <c r="V602" s="141"/>
      <c r="AD602" s="147"/>
    </row>
    <row r="603" spans="5:30">
      <c r="E603" s="145"/>
      <c r="F603" s="145"/>
      <c r="H603" s="146"/>
      <c r="I603" s="146"/>
      <c r="R603" s="147"/>
      <c r="S603" s="147"/>
      <c r="U603" s="141"/>
      <c r="V603" s="141"/>
      <c r="AD603" s="147"/>
    </row>
    <row r="604" spans="5:30">
      <c r="E604" s="145"/>
      <c r="F604" s="145"/>
      <c r="H604" s="146"/>
      <c r="I604" s="146"/>
      <c r="R604" s="147"/>
      <c r="S604" s="147"/>
      <c r="U604" s="141"/>
      <c r="V604" s="141"/>
      <c r="AD604" s="147"/>
    </row>
    <row r="605" spans="5:30">
      <c r="E605" s="145"/>
      <c r="F605" s="145"/>
      <c r="H605" s="146"/>
      <c r="I605" s="146"/>
      <c r="R605" s="147"/>
      <c r="S605" s="147"/>
      <c r="U605" s="141"/>
      <c r="V605" s="141"/>
      <c r="AD605" s="147"/>
    </row>
    <row r="606" spans="5:30">
      <c r="E606" s="145"/>
      <c r="F606" s="145"/>
      <c r="H606" s="146"/>
      <c r="I606" s="146"/>
      <c r="R606" s="147"/>
      <c r="S606" s="147"/>
      <c r="U606" s="141"/>
      <c r="V606" s="141"/>
      <c r="AD606" s="147"/>
    </row>
    <row r="607" spans="5:30">
      <c r="E607" s="145"/>
      <c r="F607" s="145"/>
      <c r="H607" s="146"/>
      <c r="I607" s="146"/>
      <c r="R607" s="147"/>
      <c r="S607" s="147"/>
      <c r="U607" s="141"/>
      <c r="V607" s="141"/>
      <c r="AD607" s="147"/>
    </row>
    <row r="608" spans="5:30">
      <c r="E608" s="145"/>
      <c r="F608" s="145"/>
      <c r="H608" s="146"/>
      <c r="I608" s="146"/>
      <c r="R608" s="147"/>
      <c r="S608" s="147"/>
      <c r="U608" s="141"/>
      <c r="V608" s="141"/>
      <c r="AD608" s="147"/>
    </row>
    <row r="609" spans="5:30">
      <c r="E609" s="145"/>
      <c r="F609" s="145"/>
      <c r="H609" s="146"/>
      <c r="I609" s="146"/>
      <c r="R609" s="147"/>
      <c r="S609" s="147"/>
      <c r="U609" s="141"/>
      <c r="V609" s="141"/>
      <c r="AD609" s="147"/>
    </row>
    <row r="610" spans="5:30">
      <c r="E610" s="145"/>
      <c r="F610" s="145"/>
      <c r="H610" s="146"/>
      <c r="I610" s="146"/>
      <c r="R610" s="147"/>
      <c r="S610" s="147"/>
      <c r="U610" s="141"/>
      <c r="V610" s="141"/>
      <c r="AD610" s="147"/>
    </row>
    <row r="611" spans="5:30">
      <c r="E611" s="145"/>
      <c r="F611" s="145"/>
      <c r="H611" s="146"/>
      <c r="I611" s="146"/>
      <c r="R611" s="147"/>
      <c r="S611" s="147"/>
      <c r="U611" s="141"/>
      <c r="V611" s="141"/>
      <c r="AD611" s="147"/>
    </row>
    <row r="612" spans="5:30">
      <c r="E612" s="145"/>
      <c r="F612" s="145"/>
      <c r="H612" s="146"/>
      <c r="I612" s="146"/>
      <c r="R612" s="147"/>
      <c r="S612" s="147"/>
      <c r="U612" s="141"/>
      <c r="V612" s="141"/>
      <c r="AD612" s="147"/>
    </row>
    <row r="613" spans="5:30">
      <c r="E613" s="145"/>
      <c r="F613" s="145"/>
      <c r="H613" s="146"/>
      <c r="I613" s="146"/>
      <c r="R613" s="147"/>
      <c r="S613" s="147"/>
      <c r="U613" s="141"/>
      <c r="V613" s="141"/>
      <c r="AD613" s="147"/>
    </row>
    <row r="614" spans="5:30">
      <c r="E614" s="145"/>
      <c r="F614" s="145"/>
      <c r="H614" s="146"/>
      <c r="I614" s="146"/>
      <c r="R614" s="147"/>
      <c r="S614" s="147"/>
      <c r="U614" s="141"/>
      <c r="V614" s="141"/>
      <c r="AD614" s="147"/>
    </row>
    <row r="615" spans="5:30">
      <c r="E615" s="145"/>
      <c r="F615" s="145"/>
      <c r="H615" s="146"/>
      <c r="I615" s="146"/>
      <c r="R615" s="147"/>
      <c r="S615" s="147"/>
      <c r="U615" s="141"/>
      <c r="V615" s="141"/>
      <c r="AD615" s="147"/>
    </row>
    <row r="616" spans="5:30">
      <c r="E616" s="145"/>
      <c r="F616" s="145"/>
      <c r="H616" s="146"/>
      <c r="I616" s="146"/>
      <c r="R616" s="147"/>
      <c r="S616" s="147"/>
      <c r="U616" s="141"/>
      <c r="V616" s="141"/>
      <c r="AD616" s="147"/>
    </row>
    <row r="617" spans="5:30">
      <c r="E617" s="145"/>
      <c r="F617" s="145"/>
      <c r="H617" s="146"/>
      <c r="I617" s="146"/>
      <c r="R617" s="147"/>
      <c r="S617" s="147"/>
      <c r="U617" s="141"/>
      <c r="V617" s="141"/>
      <c r="AD617" s="147"/>
    </row>
    <row r="618" spans="5:30">
      <c r="E618" s="145"/>
      <c r="F618" s="145"/>
      <c r="H618" s="146"/>
      <c r="I618" s="146"/>
      <c r="R618" s="147"/>
      <c r="S618" s="147"/>
      <c r="U618" s="141"/>
      <c r="V618" s="141"/>
      <c r="AD618" s="147"/>
    </row>
    <row r="619" spans="5:30">
      <c r="E619" s="145"/>
      <c r="F619" s="145"/>
      <c r="H619" s="146"/>
      <c r="I619" s="146"/>
      <c r="R619" s="147"/>
      <c r="S619" s="147"/>
      <c r="U619" s="141"/>
      <c r="V619" s="141"/>
      <c r="AD619" s="147"/>
    </row>
    <row r="620" spans="5:30">
      <c r="E620" s="145"/>
      <c r="F620" s="145"/>
      <c r="H620" s="146"/>
      <c r="I620" s="146"/>
      <c r="R620" s="147"/>
      <c r="S620" s="147"/>
      <c r="U620" s="141"/>
      <c r="V620" s="141"/>
      <c r="AD620" s="147"/>
    </row>
    <row r="621" spans="5:30">
      <c r="E621" s="145"/>
      <c r="F621" s="145"/>
      <c r="H621" s="146"/>
      <c r="I621" s="146"/>
      <c r="R621" s="147"/>
      <c r="S621" s="147"/>
      <c r="U621" s="141"/>
      <c r="V621" s="141"/>
      <c r="AD621" s="147"/>
    </row>
    <row r="622" spans="5:30">
      <c r="E622" s="145"/>
      <c r="F622" s="145"/>
      <c r="H622" s="146"/>
      <c r="I622" s="146"/>
      <c r="R622" s="147"/>
      <c r="S622" s="147"/>
      <c r="U622" s="141"/>
      <c r="V622" s="141"/>
      <c r="AD622" s="147"/>
    </row>
    <row r="623" spans="5:30">
      <c r="E623" s="145"/>
      <c r="F623" s="145"/>
      <c r="H623" s="146"/>
      <c r="I623" s="146"/>
      <c r="R623" s="147"/>
      <c r="S623" s="147"/>
      <c r="U623" s="141"/>
      <c r="V623" s="141"/>
      <c r="AD623" s="147"/>
    </row>
    <row r="624" spans="5:30">
      <c r="E624" s="145"/>
      <c r="F624" s="145"/>
      <c r="H624" s="146"/>
      <c r="I624" s="146"/>
      <c r="R624" s="147"/>
      <c r="S624" s="147"/>
      <c r="U624" s="141"/>
      <c r="V624" s="141"/>
      <c r="AD624" s="147"/>
    </row>
    <row r="625" spans="5:30">
      <c r="E625" s="145"/>
      <c r="F625" s="145"/>
      <c r="H625" s="146"/>
      <c r="I625" s="146"/>
      <c r="R625" s="147"/>
      <c r="S625" s="147"/>
      <c r="U625" s="141"/>
      <c r="V625" s="141"/>
      <c r="AD625" s="147"/>
    </row>
    <row r="626" spans="5:30">
      <c r="E626" s="145"/>
      <c r="F626" s="145"/>
      <c r="H626" s="146"/>
      <c r="I626" s="146"/>
      <c r="R626" s="147"/>
      <c r="S626" s="147"/>
      <c r="U626" s="141"/>
      <c r="V626" s="141"/>
      <c r="AD626" s="147"/>
    </row>
    <row r="627" spans="5:30">
      <c r="E627" s="145"/>
      <c r="F627" s="145"/>
      <c r="H627" s="146"/>
      <c r="I627" s="146"/>
      <c r="R627" s="147"/>
      <c r="S627" s="147"/>
      <c r="U627" s="141"/>
      <c r="V627" s="141"/>
      <c r="AD627" s="147"/>
    </row>
    <row r="628" spans="5:30">
      <c r="E628" s="145"/>
      <c r="F628" s="145"/>
      <c r="H628" s="146"/>
      <c r="I628" s="146"/>
      <c r="R628" s="147"/>
      <c r="S628" s="147"/>
      <c r="U628" s="141"/>
      <c r="V628" s="141"/>
      <c r="AD628" s="147"/>
    </row>
    <row r="629" spans="5:30">
      <c r="E629" s="145"/>
      <c r="F629" s="145"/>
      <c r="H629" s="146"/>
      <c r="I629" s="146"/>
      <c r="R629" s="147"/>
      <c r="S629" s="147"/>
      <c r="U629" s="141"/>
      <c r="V629" s="141"/>
      <c r="AD629" s="147"/>
    </row>
    <row r="630" spans="5:30">
      <c r="E630" s="145"/>
      <c r="F630" s="145"/>
      <c r="H630" s="146"/>
      <c r="I630" s="146"/>
      <c r="R630" s="147"/>
      <c r="S630" s="147"/>
      <c r="U630" s="141"/>
      <c r="V630" s="141"/>
      <c r="AD630" s="147"/>
    </row>
    <row r="631" spans="5:30">
      <c r="E631" s="145"/>
      <c r="F631" s="145"/>
      <c r="H631" s="146"/>
      <c r="I631" s="146"/>
      <c r="R631" s="147"/>
      <c r="S631" s="147"/>
      <c r="U631" s="141"/>
      <c r="V631" s="141"/>
      <c r="AD631" s="147"/>
    </row>
    <row r="632" spans="5:30">
      <c r="E632" s="145"/>
      <c r="F632" s="145"/>
      <c r="H632" s="146"/>
      <c r="I632" s="146"/>
      <c r="R632" s="147"/>
      <c r="S632" s="147"/>
      <c r="U632" s="141"/>
      <c r="V632" s="141"/>
      <c r="AD632" s="147"/>
    </row>
    <row r="633" spans="5:30">
      <c r="E633" s="145"/>
      <c r="F633" s="145"/>
      <c r="H633" s="146"/>
      <c r="I633" s="146"/>
      <c r="R633" s="147"/>
      <c r="S633" s="147"/>
      <c r="U633" s="141"/>
      <c r="V633" s="141"/>
      <c r="AD633" s="147"/>
    </row>
    <row r="634" spans="5:30">
      <c r="E634" s="145"/>
      <c r="F634" s="145"/>
      <c r="H634" s="146"/>
      <c r="I634" s="146"/>
      <c r="R634" s="147"/>
      <c r="S634" s="147"/>
      <c r="U634" s="141"/>
      <c r="V634" s="141"/>
      <c r="AD634" s="147"/>
    </row>
    <row r="635" spans="5:30">
      <c r="E635" s="145"/>
      <c r="F635" s="145"/>
      <c r="H635" s="146"/>
      <c r="I635" s="146"/>
      <c r="R635" s="147"/>
      <c r="S635" s="147"/>
      <c r="U635" s="141"/>
      <c r="V635" s="141"/>
      <c r="AD635" s="147"/>
    </row>
    <row r="636" spans="5:30">
      <c r="E636" s="145"/>
      <c r="F636" s="145"/>
      <c r="H636" s="146"/>
      <c r="I636" s="146"/>
      <c r="R636" s="147"/>
      <c r="S636" s="147"/>
      <c r="U636" s="141"/>
      <c r="V636" s="141"/>
      <c r="AD636" s="147"/>
    </row>
    <row r="637" spans="5:30">
      <c r="E637" s="145"/>
      <c r="F637" s="145"/>
      <c r="H637" s="146"/>
      <c r="I637" s="146"/>
      <c r="R637" s="147"/>
      <c r="S637" s="147"/>
      <c r="U637" s="141"/>
      <c r="V637" s="141"/>
      <c r="AD637" s="147"/>
    </row>
    <row r="638" spans="5:30">
      <c r="E638" s="145"/>
      <c r="F638" s="145"/>
      <c r="H638" s="146"/>
      <c r="I638" s="146"/>
      <c r="R638" s="147"/>
      <c r="S638" s="147"/>
      <c r="U638" s="141"/>
      <c r="V638" s="141"/>
      <c r="AD638" s="147"/>
    </row>
    <row r="639" spans="5:30">
      <c r="E639" s="145"/>
      <c r="F639" s="145"/>
      <c r="H639" s="146"/>
      <c r="I639" s="146"/>
      <c r="R639" s="147"/>
      <c r="S639" s="147"/>
      <c r="U639" s="141"/>
      <c r="V639" s="141"/>
      <c r="AD639" s="147"/>
    </row>
    <row r="640" spans="5:30">
      <c r="E640" s="145"/>
      <c r="F640" s="145"/>
      <c r="H640" s="146"/>
      <c r="I640" s="146"/>
      <c r="R640" s="147"/>
      <c r="S640" s="147"/>
      <c r="U640" s="141"/>
      <c r="V640" s="141"/>
      <c r="AD640" s="147"/>
    </row>
    <row r="641" spans="5:30">
      <c r="E641" s="145"/>
      <c r="F641" s="145"/>
      <c r="H641" s="146"/>
      <c r="I641" s="146"/>
      <c r="R641" s="147"/>
      <c r="S641" s="147"/>
      <c r="U641" s="141"/>
      <c r="V641" s="141"/>
      <c r="AD641" s="147"/>
    </row>
    <row r="642" spans="5:30">
      <c r="E642" s="145"/>
      <c r="F642" s="145"/>
      <c r="H642" s="146"/>
      <c r="I642" s="146"/>
      <c r="R642" s="147"/>
      <c r="S642" s="147"/>
      <c r="U642" s="141"/>
      <c r="V642" s="141"/>
      <c r="AD642" s="147"/>
    </row>
    <row r="643" spans="5:30">
      <c r="E643" s="145"/>
      <c r="F643" s="145"/>
      <c r="H643" s="146"/>
      <c r="I643" s="146"/>
      <c r="R643" s="147"/>
      <c r="S643" s="147"/>
      <c r="U643" s="141"/>
      <c r="V643" s="141"/>
      <c r="AD643" s="147"/>
    </row>
    <row r="644" spans="5:30">
      <c r="E644" s="145"/>
      <c r="F644" s="145"/>
      <c r="H644" s="146"/>
      <c r="I644" s="146"/>
      <c r="R644" s="147"/>
      <c r="S644" s="147"/>
      <c r="U644" s="141"/>
      <c r="V644" s="141"/>
      <c r="AD644" s="147"/>
    </row>
    <row r="645" spans="5:30">
      <c r="E645" s="145"/>
      <c r="F645" s="145"/>
      <c r="H645" s="146"/>
      <c r="I645" s="146"/>
      <c r="R645" s="147"/>
      <c r="S645" s="147"/>
      <c r="U645" s="141"/>
      <c r="V645" s="141"/>
      <c r="AD645" s="147"/>
    </row>
    <row r="646" spans="5:30">
      <c r="E646" s="145"/>
      <c r="F646" s="145"/>
      <c r="H646" s="146"/>
      <c r="I646" s="146"/>
      <c r="R646" s="147"/>
      <c r="S646" s="147"/>
      <c r="U646" s="141"/>
      <c r="V646" s="141"/>
      <c r="AD646" s="147"/>
    </row>
    <row r="647" spans="5:30">
      <c r="E647" s="145"/>
      <c r="F647" s="145"/>
      <c r="H647" s="146"/>
      <c r="I647" s="146"/>
      <c r="R647" s="147"/>
      <c r="S647" s="147"/>
      <c r="U647" s="141"/>
      <c r="V647" s="141"/>
      <c r="AD647" s="147"/>
    </row>
    <row r="648" spans="5:30">
      <c r="E648" s="145"/>
      <c r="F648" s="145"/>
      <c r="H648" s="146"/>
      <c r="I648" s="146"/>
      <c r="R648" s="147"/>
      <c r="S648" s="147"/>
      <c r="U648" s="141"/>
      <c r="V648" s="141"/>
      <c r="AD648" s="147"/>
    </row>
    <row r="649" spans="5:30">
      <c r="E649" s="145"/>
      <c r="F649" s="145"/>
      <c r="H649" s="146"/>
      <c r="I649" s="146"/>
      <c r="R649" s="147"/>
      <c r="S649" s="147"/>
      <c r="U649" s="141"/>
      <c r="V649" s="141"/>
      <c r="AD649" s="147"/>
    </row>
    <row r="650" spans="5:30">
      <c r="E650" s="145"/>
      <c r="F650" s="145"/>
      <c r="H650" s="146"/>
      <c r="I650" s="146"/>
      <c r="R650" s="147"/>
      <c r="S650" s="147"/>
      <c r="U650" s="141"/>
      <c r="V650" s="141"/>
      <c r="AD650" s="147"/>
    </row>
    <row r="651" spans="5:30">
      <c r="E651" s="145"/>
      <c r="F651" s="145"/>
      <c r="H651" s="146"/>
      <c r="I651" s="146"/>
      <c r="R651" s="147"/>
      <c r="S651" s="147"/>
      <c r="U651" s="141"/>
      <c r="V651" s="141"/>
      <c r="AD651" s="147"/>
    </row>
    <row r="652" spans="5:30">
      <c r="E652" s="145"/>
      <c r="F652" s="145"/>
      <c r="H652" s="146"/>
      <c r="I652" s="146"/>
      <c r="R652" s="147"/>
      <c r="S652" s="147"/>
      <c r="U652" s="141"/>
      <c r="V652" s="141"/>
      <c r="AD652" s="147"/>
    </row>
    <row r="653" spans="5:30">
      <c r="E653" s="145"/>
      <c r="F653" s="145"/>
      <c r="H653" s="146"/>
      <c r="I653" s="146"/>
      <c r="R653" s="147"/>
      <c r="S653" s="147"/>
      <c r="U653" s="141"/>
      <c r="V653" s="141"/>
      <c r="AD653" s="147"/>
    </row>
    <row r="654" spans="5:30">
      <c r="E654" s="145"/>
      <c r="F654" s="145"/>
      <c r="H654" s="146"/>
      <c r="I654" s="146"/>
      <c r="R654" s="147"/>
      <c r="S654" s="147"/>
      <c r="U654" s="141"/>
      <c r="V654" s="141"/>
      <c r="AD654" s="147"/>
    </row>
    <row r="655" spans="5:30">
      <c r="E655" s="145"/>
      <c r="F655" s="145"/>
      <c r="H655" s="146"/>
      <c r="I655" s="146"/>
      <c r="R655" s="147"/>
      <c r="S655" s="147"/>
      <c r="U655" s="141"/>
      <c r="V655" s="141"/>
      <c r="AD655" s="147"/>
    </row>
    <row r="656" spans="5:30">
      <c r="E656" s="145"/>
      <c r="F656" s="145"/>
      <c r="H656" s="146"/>
      <c r="I656" s="146"/>
      <c r="R656" s="147"/>
      <c r="S656" s="147"/>
      <c r="U656" s="141"/>
      <c r="V656" s="141"/>
      <c r="AD656" s="147"/>
    </row>
    <row r="657" spans="5:40">
      <c r="E657" s="145"/>
      <c r="F657" s="145"/>
      <c r="H657" s="146"/>
      <c r="I657" s="146"/>
      <c r="R657" s="147"/>
      <c r="S657" s="147"/>
      <c r="U657" s="141"/>
      <c r="V657" s="141"/>
      <c r="AD657" s="147"/>
    </row>
    <row r="658" spans="5:40">
      <c r="E658" s="145"/>
      <c r="F658" s="145"/>
      <c r="H658" s="146"/>
      <c r="I658" s="146"/>
      <c r="R658" s="147"/>
      <c r="S658" s="147"/>
      <c r="U658" s="141"/>
      <c r="V658" s="141"/>
      <c r="AD658" s="147"/>
    </row>
    <row r="659" spans="5:40">
      <c r="E659" s="145"/>
      <c r="F659" s="145"/>
      <c r="G659" s="147"/>
      <c r="H659" s="146"/>
      <c r="I659" s="146"/>
      <c r="J659" s="147"/>
      <c r="K659" s="147"/>
      <c r="N659" s="147"/>
      <c r="O659" s="147"/>
      <c r="P659" s="147"/>
      <c r="Q659" s="147"/>
      <c r="R659" s="147"/>
      <c r="S659" s="147"/>
      <c r="T659" s="147"/>
      <c r="U659" s="147"/>
      <c r="V659" s="147"/>
      <c r="AD659" s="147"/>
      <c r="AE659" s="147"/>
      <c r="AF659" s="147"/>
      <c r="AG659" s="147"/>
      <c r="AH659" s="147"/>
      <c r="AJ659" s="147"/>
      <c r="AK659" s="147"/>
      <c r="AL659" s="147"/>
      <c r="AM659" s="147"/>
      <c r="AN659" s="147"/>
    </row>
    <row r="660" spans="5:40">
      <c r="E660" s="145"/>
      <c r="F660" s="145"/>
      <c r="H660" s="146"/>
      <c r="I660" s="146"/>
      <c r="R660" s="147"/>
      <c r="S660" s="147"/>
      <c r="U660" s="141"/>
      <c r="V660" s="141"/>
      <c r="AD660" s="147"/>
    </row>
    <row r="661" spans="5:40">
      <c r="E661" s="145"/>
      <c r="F661" s="145"/>
      <c r="H661" s="146"/>
      <c r="I661" s="146"/>
      <c r="R661" s="147"/>
      <c r="S661" s="147"/>
      <c r="U661" s="141"/>
      <c r="V661" s="141"/>
      <c r="AD661" s="147"/>
    </row>
    <row r="662" spans="5:40">
      <c r="E662" s="145"/>
      <c r="F662" s="145"/>
      <c r="H662" s="146"/>
      <c r="I662" s="146"/>
      <c r="R662" s="147"/>
      <c r="S662" s="147"/>
      <c r="U662" s="141"/>
      <c r="V662" s="141"/>
      <c r="AD662" s="147"/>
    </row>
    <row r="663" spans="5:40">
      <c r="E663" s="145"/>
      <c r="F663" s="145"/>
      <c r="H663" s="146"/>
      <c r="I663" s="146"/>
      <c r="R663" s="147"/>
      <c r="S663" s="147"/>
      <c r="U663" s="141"/>
      <c r="V663" s="141"/>
      <c r="AD663" s="147"/>
    </row>
    <row r="664" spans="5:40">
      <c r="E664" s="145"/>
      <c r="F664" s="145"/>
      <c r="H664" s="146"/>
      <c r="I664" s="146"/>
      <c r="R664" s="147"/>
      <c r="S664" s="147"/>
      <c r="U664" s="141"/>
      <c r="V664" s="141"/>
      <c r="AD664" s="147"/>
    </row>
    <row r="665" spans="5:40">
      <c r="E665" s="145"/>
      <c r="F665" s="145"/>
      <c r="H665" s="146"/>
      <c r="I665" s="146"/>
      <c r="R665" s="147"/>
      <c r="S665" s="147"/>
      <c r="U665" s="141"/>
      <c r="V665" s="141"/>
      <c r="AD665" s="147"/>
    </row>
    <row r="666" spans="5:40">
      <c r="E666" s="145"/>
      <c r="F666" s="145"/>
      <c r="H666" s="146"/>
      <c r="I666" s="146"/>
      <c r="R666" s="147"/>
      <c r="S666" s="147"/>
      <c r="U666" s="141"/>
      <c r="V666" s="141"/>
      <c r="AD666" s="147"/>
    </row>
    <row r="667" spans="5:40">
      <c r="E667" s="145"/>
      <c r="F667" s="145"/>
      <c r="H667" s="146"/>
      <c r="I667" s="146"/>
      <c r="R667" s="147"/>
      <c r="S667" s="147"/>
      <c r="U667" s="141"/>
      <c r="V667" s="141"/>
      <c r="AD667" s="147"/>
    </row>
    <row r="668" spans="5:40">
      <c r="E668" s="145"/>
      <c r="F668" s="145"/>
      <c r="H668" s="146"/>
      <c r="I668" s="146"/>
      <c r="R668" s="147"/>
      <c r="S668" s="147"/>
      <c r="U668" s="141"/>
      <c r="V668" s="141"/>
      <c r="AD668" s="147"/>
    </row>
    <row r="669" spans="5:40">
      <c r="E669" s="145"/>
      <c r="F669" s="145"/>
      <c r="H669" s="146"/>
      <c r="I669" s="146"/>
      <c r="R669" s="147"/>
      <c r="S669" s="147"/>
      <c r="U669" s="141"/>
      <c r="V669" s="141"/>
      <c r="AD669" s="147"/>
    </row>
    <row r="670" spans="5:40">
      <c r="E670" s="145"/>
      <c r="F670" s="145"/>
      <c r="H670" s="146"/>
      <c r="I670" s="146"/>
      <c r="R670" s="147"/>
      <c r="S670" s="147"/>
      <c r="U670" s="141"/>
      <c r="V670" s="141"/>
      <c r="AD670" s="147"/>
    </row>
    <row r="671" spans="5:40">
      <c r="E671" s="145"/>
      <c r="F671" s="145"/>
      <c r="H671" s="146"/>
      <c r="I671" s="146"/>
      <c r="R671" s="147"/>
      <c r="S671" s="147"/>
      <c r="U671" s="141"/>
      <c r="V671" s="141"/>
      <c r="AD671" s="147"/>
    </row>
    <row r="672" spans="5:40">
      <c r="E672" s="145"/>
      <c r="F672" s="145"/>
      <c r="H672" s="146"/>
      <c r="I672" s="146"/>
      <c r="R672" s="147"/>
      <c r="S672" s="147"/>
      <c r="U672" s="141"/>
      <c r="V672" s="141"/>
      <c r="AD672" s="147"/>
    </row>
    <row r="673" spans="5:30">
      <c r="E673" s="145"/>
      <c r="F673" s="145"/>
      <c r="H673" s="146"/>
      <c r="I673" s="146"/>
      <c r="R673" s="147"/>
      <c r="S673" s="147"/>
      <c r="U673" s="141"/>
      <c r="V673" s="141"/>
      <c r="AD673" s="147"/>
    </row>
    <row r="674" spans="5:30">
      <c r="E674" s="145"/>
      <c r="F674" s="145"/>
      <c r="H674" s="146"/>
      <c r="I674" s="146"/>
      <c r="R674" s="147"/>
      <c r="S674" s="147"/>
      <c r="U674" s="141"/>
      <c r="V674" s="141"/>
      <c r="AD674" s="147"/>
    </row>
    <row r="675" spans="5:30">
      <c r="E675" s="145"/>
      <c r="F675" s="145"/>
      <c r="H675" s="146"/>
      <c r="I675" s="146"/>
      <c r="R675" s="147"/>
      <c r="S675" s="147"/>
      <c r="U675" s="141"/>
      <c r="V675" s="141"/>
      <c r="AD675" s="147"/>
    </row>
    <row r="676" spans="5:30">
      <c r="E676" s="145"/>
      <c r="F676" s="145"/>
      <c r="H676" s="146"/>
      <c r="I676" s="146"/>
      <c r="R676" s="147"/>
      <c r="S676" s="147"/>
      <c r="U676" s="141"/>
      <c r="V676" s="141"/>
      <c r="AD676" s="147"/>
    </row>
    <row r="677" spans="5:30">
      <c r="E677" s="145"/>
      <c r="F677" s="145"/>
      <c r="H677" s="146"/>
      <c r="I677" s="146"/>
      <c r="R677" s="147"/>
      <c r="S677" s="147"/>
      <c r="U677" s="141"/>
      <c r="V677" s="141"/>
      <c r="AD677" s="147"/>
    </row>
    <row r="678" spans="5:30">
      <c r="E678" s="145"/>
      <c r="F678" s="145"/>
      <c r="H678" s="146"/>
      <c r="I678" s="146"/>
      <c r="R678" s="147"/>
      <c r="S678" s="147"/>
      <c r="U678" s="141"/>
      <c r="V678" s="141"/>
      <c r="AD678" s="147"/>
    </row>
    <row r="679" spans="5:30">
      <c r="E679" s="145"/>
      <c r="F679" s="145"/>
      <c r="H679" s="146"/>
      <c r="I679" s="146"/>
      <c r="R679" s="147"/>
      <c r="S679" s="147"/>
      <c r="U679" s="141"/>
      <c r="V679" s="141"/>
      <c r="AD679" s="147"/>
    </row>
    <row r="680" spans="5:30">
      <c r="E680" s="145"/>
      <c r="F680" s="145"/>
      <c r="H680" s="146"/>
      <c r="I680" s="146"/>
      <c r="R680" s="147"/>
      <c r="S680" s="147"/>
      <c r="U680" s="141"/>
      <c r="V680" s="141"/>
      <c r="AD680" s="147"/>
    </row>
    <row r="681" spans="5:30">
      <c r="E681" s="145"/>
      <c r="F681" s="145"/>
      <c r="H681" s="146"/>
      <c r="I681" s="146"/>
      <c r="R681" s="147"/>
      <c r="S681" s="147"/>
      <c r="U681" s="141"/>
      <c r="V681" s="141"/>
      <c r="AD681" s="147"/>
    </row>
    <row r="682" spans="5:30">
      <c r="E682" s="145"/>
      <c r="F682" s="145"/>
      <c r="H682" s="146"/>
      <c r="I682" s="146"/>
      <c r="R682" s="147"/>
      <c r="S682" s="147"/>
      <c r="U682" s="141"/>
      <c r="V682" s="141"/>
      <c r="AD682" s="147"/>
    </row>
    <row r="683" spans="5:30">
      <c r="E683" s="145"/>
      <c r="F683" s="145"/>
      <c r="H683" s="146"/>
      <c r="I683" s="146"/>
      <c r="R683" s="147"/>
      <c r="S683" s="147"/>
      <c r="U683" s="141"/>
      <c r="V683" s="141"/>
      <c r="AD683" s="147"/>
    </row>
    <row r="684" spans="5:30">
      <c r="E684" s="145"/>
      <c r="F684" s="145"/>
      <c r="H684" s="146"/>
      <c r="I684" s="146"/>
      <c r="R684" s="147"/>
      <c r="S684" s="147"/>
      <c r="U684" s="141"/>
      <c r="V684" s="141"/>
      <c r="AD684" s="147"/>
    </row>
    <row r="685" spans="5:30">
      <c r="E685" s="145"/>
      <c r="F685" s="145"/>
      <c r="H685" s="146"/>
      <c r="I685" s="146"/>
      <c r="R685" s="147"/>
      <c r="S685" s="147"/>
      <c r="U685" s="141"/>
      <c r="V685" s="141"/>
      <c r="AD685" s="147"/>
    </row>
    <row r="686" spans="5:30">
      <c r="E686" s="145"/>
      <c r="F686" s="145"/>
      <c r="H686" s="146"/>
      <c r="I686" s="146"/>
      <c r="R686" s="147"/>
      <c r="S686" s="147"/>
      <c r="U686" s="141"/>
      <c r="V686" s="141"/>
      <c r="AD686" s="147"/>
    </row>
    <row r="687" spans="5:30">
      <c r="E687" s="145"/>
      <c r="F687" s="145"/>
      <c r="H687" s="146"/>
      <c r="I687" s="146"/>
      <c r="R687" s="147"/>
      <c r="S687" s="147"/>
      <c r="U687" s="141"/>
      <c r="V687" s="141"/>
      <c r="AD687" s="147"/>
    </row>
    <row r="688" spans="5:30">
      <c r="E688" s="145"/>
      <c r="F688" s="145"/>
      <c r="H688" s="146"/>
      <c r="I688" s="146"/>
      <c r="R688" s="147"/>
      <c r="S688" s="147"/>
      <c r="U688" s="141"/>
      <c r="V688" s="141"/>
      <c r="AD688" s="147"/>
    </row>
    <row r="689" spans="5:30">
      <c r="E689" s="145"/>
      <c r="F689" s="145"/>
      <c r="H689" s="146"/>
      <c r="I689" s="146"/>
      <c r="R689" s="147"/>
      <c r="S689" s="147"/>
      <c r="U689" s="141"/>
      <c r="V689" s="141"/>
      <c r="AD689" s="147"/>
    </row>
    <row r="690" spans="5:30">
      <c r="E690" s="145"/>
      <c r="F690" s="145"/>
      <c r="H690" s="146"/>
      <c r="I690" s="146"/>
      <c r="R690" s="147"/>
      <c r="S690" s="147"/>
      <c r="U690" s="141"/>
      <c r="V690" s="141"/>
      <c r="AD690" s="147"/>
    </row>
    <row r="691" spans="5:30">
      <c r="E691" s="145"/>
      <c r="F691" s="145"/>
      <c r="H691" s="146"/>
      <c r="I691" s="146"/>
      <c r="R691" s="147"/>
      <c r="S691" s="147"/>
      <c r="U691" s="141"/>
      <c r="V691" s="141"/>
      <c r="AD691" s="147"/>
    </row>
    <row r="692" spans="5:30">
      <c r="E692" s="145"/>
      <c r="F692" s="145"/>
      <c r="H692" s="146"/>
      <c r="I692" s="146"/>
      <c r="R692" s="147"/>
      <c r="S692" s="147"/>
      <c r="U692" s="141"/>
      <c r="V692" s="141"/>
      <c r="AD692" s="147"/>
    </row>
    <row r="693" spans="5:30">
      <c r="E693" s="145"/>
      <c r="F693" s="145"/>
      <c r="H693" s="146"/>
      <c r="I693" s="146"/>
      <c r="R693" s="147"/>
      <c r="S693" s="147"/>
      <c r="U693" s="141"/>
      <c r="V693" s="141"/>
      <c r="AD693" s="147"/>
    </row>
    <row r="694" spans="5:30">
      <c r="E694" s="145"/>
      <c r="F694" s="145"/>
      <c r="H694" s="146"/>
      <c r="I694" s="146"/>
      <c r="R694" s="147"/>
      <c r="S694" s="147"/>
      <c r="U694" s="141"/>
      <c r="V694" s="141"/>
      <c r="AD694" s="147"/>
    </row>
    <row r="695" spans="5:30">
      <c r="E695" s="145"/>
      <c r="F695" s="145"/>
      <c r="H695" s="146"/>
      <c r="I695" s="146"/>
      <c r="R695" s="147"/>
      <c r="S695" s="147"/>
      <c r="U695" s="141"/>
      <c r="V695" s="141"/>
      <c r="AD695" s="147"/>
    </row>
    <row r="696" spans="5:30">
      <c r="E696" s="145"/>
      <c r="F696" s="145"/>
      <c r="H696" s="146"/>
      <c r="I696" s="146"/>
      <c r="R696" s="147"/>
      <c r="S696" s="147"/>
      <c r="U696" s="141"/>
      <c r="V696" s="141"/>
      <c r="AD696" s="147"/>
    </row>
    <row r="697" spans="5:30">
      <c r="E697" s="145"/>
      <c r="F697" s="145"/>
      <c r="H697" s="146"/>
      <c r="I697" s="146"/>
      <c r="R697" s="147"/>
      <c r="S697" s="147"/>
      <c r="U697" s="141"/>
      <c r="V697" s="141"/>
      <c r="AD697" s="147"/>
    </row>
    <row r="698" spans="5:30">
      <c r="E698" s="145"/>
      <c r="F698" s="145"/>
      <c r="H698" s="146"/>
      <c r="I698" s="146"/>
      <c r="R698" s="147"/>
      <c r="S698" s="147"/>
      <c r="U698" s="141"/>
      <c r="V698" s="141"/>
      <c r="AD698" s="147"/>
    </row>
    <row r="699" spans="5:30">
      <c r="E699" s="145"/>
      <c r="F699" s="145"/>
      <c r="H699" s="146"/>
      <c r="I699" s="146"/>
      <c r="R699" s="147"/>
      <c r="S699" s="147"/>
      <c r="U699" s="141"/>
      <c r="V699" s="141"/>
      <c r="AD699" s="147"/>
    </row>
    <row r="700" spans="5:30">
      <c r="E700" s="145"/>
      <c r="F700" s="145"/>
      <c r="H700" s="146"/>
      <c r="I700" s="146"/>
      <c r="R700" s="147"/>
      <c r="S700" s="147"/>
      <c r="U700" s="141"/>
      <c r="V700" s="141"/>
      <c r="AD700" s="147"/>
    </row>
    <row r="701" spans="5:30">
      <c r="E701" s="145"/>
      <c r="F701" s="145"/>
      <c r="H701" s="146"/>
      <c r="I701" s="146"/>
      <c r="R701" s="147"/>
      <c r="S701" s="147"/>
      <c r="U701" s="141"/>
      <c r="V701" s="141"/>
      <c r="AD701" s="147"/>
    </row>
    <row r="702" spans="5:30">
      <c r="E702" s="145"/>
      <c r="F702" s="145"/>
      <c r="H702" s="146"/>
      <c r="I702" s="146"/>
      <c r="R702" s="147"/>
      <c r="S702" s="147"/>
      <c r="U702" s="141"/>
      <c r="V702" s="141"/>
      <c r="AD702" s="147"/>
    </row>
    <row r="703" spans="5:30">
      <c r="E703" s="145"/>
      <c r="F703" s="145"/>
      <c r="H703" s="146"/>
      <c r="I703" s="146"/>
      <c r="R703" s="147"/>
      <c r="S703" s="147"/>
      <c r="U703" s="141"/>
      <c r="V703" s="141"/>
      <c r="AD703" s="147"/>
    </row>
    <row r="704" spans="5:30">
      <c r="E704" s="145"/>
      <c r="F704" s="145"/>
      <c r="H704" s="146"/>
      <c r="I704" s="146"/>
      <c r="R704" s="147"/>
      <c r="S704" s="147"/>
      <c r="U704" s="141"/>
      <c r="V704" s="141"/>
      <c r="AD704" s="147"/>
    </row>
    <row r="705" spans="5:30">
      <c r="E705" s="145"/>
      <c r="F705" s="145"/>
      <c r="H705" s="146"/>
      <c r="I705" s="146"/>
      <c r="R705" s="147"/>
      <c r="S705" s="147"/>
      <c r="U705" s="141"/>
      <c r="V705" s="141"/>
      <c r="AD705" s="147"/>
    </row>
    <row r="706" spans="5:30">
      <c r="E706" s="145"/>
      <c r="F706" s="145"/>
      <c r="H706" s="146"/>
      <c r="I706" s="146"/>
      <c r="R706" s="147"/>
      <c r="S706" s="147"/>
      <c r="U706" s="141"/>
      <c r="V706" s="141"/>
      <c r="AD706" s="147"/>
    </row>
    <row r="707" spans="5:30">
      <c r="E707" s="145"/>
      <c r="F707" s="145"/>
      <c r="H707" s="146"/>
      <c r="I707" s="146"/>
      <c r="R707" s="147"/>
      <c r="S707" s="147"/>
      <c r="U707" s="141"/>
      <c r="V707" s="141"/>
      <c r="AD707" s="147"/>
    </row>
    <row r="708" spans="5:30">
      <c r="E708" s="145"/>
      <c r="F708" s="145"/>
      <c r="H708" s="146"/>
      <c r="I708" s="146"/>
      <c r="R708" s="147"/>
      <c r="S708" s="147"/>
      <c r="U708" s="141"/>
      <c r="V708" s="141"/>
      <c r="AD708" s="147"/>
    </row>
    <row r="709" spans="5:30">
      <c r="E709" s="145"/>
      <c r="F709" s="145"/>
      <c r="H709" s="146"/>
      <c r="I709" s="146"/>
      <c r="R709" s="147"/>
      <c r="S709" s="147"/>
      <c r="U709" s="141"/>
      <c r="V709" s="141"/>
      <c r="AD709" s="147"/>
    </row>
    <row r="710" spans="5:30">
      <c r="E710" s="145"/>
      <c r="F710" s="145"/>
      <c r="H710" s="146"/>
      <c r="I710" s="146"/>
      <c r="R710" s="147"/>
      <c r="S710" s="147"/>
      <c r="U710" s="141"/>
      <c r="V710" s="141"/>
      <c r="AD710" s="147"/>
    </row>
    <row r="711" spans="5:30">
      <c r="E711" s="145"/>
      <c r="F711" s="145"/>
      <c r="H711" s="146"/>
      <c r="I711" s="146"/>
      <c r="R711" s="147"/>
      <c r="S711" s="147"/>
      <c r="U711" s="141"/>
      <c r="V711" s="141"/>
      <c r="AD711" s="147"/>
    </row>
    <row r="712" spans="5:30">
      <c r="E712" s="145"/>
      <c r="F712" s="145"/>
      <c r="H712" s="146"/>
      <c r="I712" s="146"/>
      <c r="R712" s="147"/>
      <c r="S712" s="147"/>
      <c r="U712" s="141"/>
      <c r="V712" s="141"/>
      <c r="AD712" s="147"/>
    </row>
    <row r="713" spans="5:30">
      <c r="E713" s="145"/>
      <c r="F713" s="145"/>
      <c r="H713" s="146"/>
      <c r="I713" s="146"/>
      <c r="R713" s="147"/>
      <c r="S713" s="147"/>
      <c r="U713" s="141"/>
      <c r="V713" s="141"/>
      <c r="AD713" s="147"/>
    </row>
    <row r="714" spans="5:30">
      <c r="E714" s="145"/>
      <c r="F714" s="145"/>
      <c r="H714" s="146"/>
      <c r="I714" s="146"/>
      <c r="R714" s="147"/>
      <c r="S714" s="147"/>
      <c r="U714" s="141"/>
      <c r="V714" s="141"/>
      <c r="AD714" s="147"/>
    </row>
    <row r="715" spans="5:30">
      <c r="E715" s="145"/>
      <c r="F715" s="145"/>
      <c r="H715" s="146"/>
      <c r="I715" s="146"/>
      <c r="R715" s="147"/>
      <c r="S715" s="147"/>
      <c r="U715" s="141"/>
      <c r="V715" s="141"/>
      <c r="AD715" s="147"/>
    </row>
    <row r="716" spans="5:30">
      <c r="E716" s="145"/>
      <c r="F716" s="145"/>
      <c r="H716" s="146"/>
      <c r="I716" s="146"/>
      <c r="R716" s="147"/>
      <c r="S716" s="147"/>
      <c r="U716" s="141"/>
      <c r="V716" s="141"/>
      <c r="AD716" s="147"/>
    </row>
    <row r="717" spans="5:30">
      <c r="E717" s="145"/>
      <c r="F717" s="145"/>
      <c r="H717" s="146"/>
      <c r="I717" s="146"/>
      <c r="R717" s="147"/>
      <c r="S717" s="147"/>
      <c r="U717" s="141"/>
      <c r="V717" s="141"/>
      <c r="AD717" s="147"/>
    </row>
    <row r="718" spans="5:30">
      <c r="E718" s="145"/>
      <c r="F718" s="145"/>
      <c r="H718" s="146"/>
      <c r="I718" s="146"/>
      <c r="R718" s="147"/>
      <c r="S718" s="147"/>
      <c r="U718" s="141"/>
      <c r="V718" s="141"/>
      <c r="AD718" s="147"/>
    </row>
    <row r="719" spans="5:30">
      <c r="E719" s="145"/>
      <c r="F719" s="145"/>
      <c r="H719" s="146"/>
      <c r="I719" s="146"/>
      <c r="R719" s="147"/>
      <c r="S719" s="147"/>
      <c r="U719" s="141"/>
      <c r="V719" s="141"/>
      <c r="AD719" s="147"/>
    </row>
    <row r="720" spans="5:30">
      <c r="E720" s="145"/>
      <c r="F720" s="145"/>
      <c r="H720" s="146"/>
      <c r="I720" s="146"/>
      <c r="R720" s="147"/>
      <c r="S720" s="147"/>
      <c r="U720" s="141"/>
      <c r="V720" s="141"/>
      <c r="AD720" s="147"/>
    </row>
    <row r="721" spans="5:30">
      <c r="E721" s="145"/>
      <c r="F721" s="145"/>
      <c r="H721" s="146"/>
      <c r="I721" s="146"/>
      <c r="R721" s="147"/>
      <c r="S721" s="147"/>
      <c r="U721" s="141"/>
      <c r="V721" s="141"/>
      <c r="AD721" s="147"/>
    </row>
    <row r="722" spans="5:30">
      <c r="E722" s="145"/>
      <c r="F722" s="145"/>
      <c r="H722" s="146"/>
      <c r="I722" s="146"/>
      <c r="R722" s="147"/>
      <c r="S722" s="147"/>
      <c r="U722" s="141"/>
      <c r="V722" s="141"/>
      <c r="AD722" s="147"/>
    </row>
    <row r="723" spans="5:30">
      <c r="E723" s="145"/>
      <c r="F723" s="145"/>
      <c r="H723" s="146"/>
      <c r="I723" s="146"/>
      <c r="R723" s="147"/>
      <c r="S723" s="147"/>
      <c r="U723" s="141"/>
      <c r="V723" s="141"/>
      <c r="AD723" s="147"/>
    </row>
    <row r="724" spans="5:30">
      <c r="E724" s="145"/>
      <c r="F724" s="145"/>
      <c r="H724" s="146"/>
      <c r="I724" s="146"/>
      <c r="R724" s="147"/>
      <c r="S724" s="147"/>
      <c r="U724" s="141"/>
      <c r="V724" s="141"/>
      <c r="AD724" s="147"/>
    </row>
    <row r="725" spans="5:30">
      <c r="E725" s="145"/>
      <c r="F725" s="145"/>
      <c r="H725" s="146"/>
      <c r="I725" s="146"/>
      <c r="R725" s="147"/>
      <c r="S725" s="147"/>
      <c r="U725" s="141"/>
      <c r="V725" s="141"/>
      <c r="AD725" s="147"/>
    </row>
    <row r="726" spans="5:30">
      <c r="E726" s="145"/>
      <c r="F726" s="145"/>
      <c r="H726" s="146"/>
      <c r="I726" s="146"/>
      <c r="R726" s="147"/>
      <c r="S726" s="147"/>
      <c r="U726" s="141"/>
      <c r="V726" s="141"/>
      <c r="AD726" s="147"/>
    </row>
    <row r="727" spans="5:30">
      <c r="E727" s="145"/>
      <c r="F727" s="145"/>
      <c r="H727" s="146"/>
      <c r="I727" s="146"/>
      <c r="R727" s="147"/>
      <c r="S727" s="147"/>
      <c r="U727" s="141"/>
      <c r="V727" s="141"/>
      <c r="AD727" s="147"/>
    </row>
    <row r="728" spans="5:30">
      <c r="E728" s="145"/>
      <c r="F728" s="145"/>
      <c r="H728" s="146"/>
      <c r="I728" s="146"/>
      <c r="R728" s="147"/>
      <c r="S728" s="147"/>
      <c r="U728" s="141"/>
      <c r="V728" s="141"/>
      <c r="AD728" s="147"/>
    </row>
    <row r="729" spans="5:30">
      <c r="E729" s="145"/>
      <c r="F729" s="145"/>
      <c r="H729" s="146"/>
      <c r="I729" s="146"/>
      <c r="R729" s="147"/>
      <c r="S729" s="147"/>
      <c r="U729" s="141"/>
      <c r="V729" s="141"/>
      <c r="AD729" s="147"/>
    </row>
    <row r="730" spans="5:30">
      <c r="E730" s="145"/>
      <c r="F730" s="145"/>
      <c r="H730" s="146"/>
      <c r="I730" s="146"/>
      <c r="R730" s="147"/>
      <c r="S730" s="147"/>
      <c r="U730" s="141"/>
      <c r="V730" s="141"/>
      <c r="AD730" s="147"/>
    </row>
    <row r="731" spans="5:30">
      <c r="E731" s="145"/>
      <c r="F731" s="145"/>
      <c r="H731" s="146"/>
      <c r="I731" s="146"/>
      <c r="R731" s="147"/>
      <c r="S731" s="147"/>
      <c r="U731" s="141"/>
      <c r="V731" s="141"/>
      <c r="AD731" s="147"/>
    </row>
    <row r="732" spans="5:30">
      <c r="E732" s="145"/>
      <c r="F732" s="145"/>
      <c r="H732" s="146"/>
      <c r="I732" s="146"/>
      <c r="R732" s="147"/>
      <c r="S732" s="147"/>
      <c r="U732" s="141"/>
      <c r="V732" s="141"/>
      <c r="AD732" s="147"/>
    </row>
    <row r="733" spans="5:30">
      <c r="E733" s="145"/>
      <c r="F733" s="145"/>
      <c r="H733" s="146"/>
      <c r="I733" s="146"/>
      <c r="R733" s="147"/>
      <c r="S733" s="147"/>
      <c r="U733" s="141"/>
      <c r="V733" s="141"/>
      <c r="AD733" s="147"/>
    </row>
    <row r="734" spans="5:30">
      <c r="E734" s="145"/>
      <c r="F734" s="145"/>
      <c r="H734" s="146"/>
      <c r="I734" s="146"/>
      <c r="R734" s="147"/>
      <c r="S734" s="147"/>
      <c r="U734" s="141"/>
      <c r="V734" s="141"/>
      <c r="AD734" s="147"/>
    </row>
    <row r="735" spans="5:30">
      <c r="E735" s="145"/>
      <c r="F735" s="145"/>
      <c r="H735" s="146"/>
      <c r="I735" s="146"/>
      <c r="R735" s="147"/>
      <c r="S735" s="147"/>
      <c r="U735" s="141"/>
      <c r="V735" s="141"/>
      <c r="AD735" s="147"/>
    </row>
    <row r="736" spans="5:30">
      <c r="E736" s="145"/>
      <c r="F736" s="145"/>
      <c r="H736" s="146"/>
      <c r="I736" s="146"/>
      <c r="R736" s="147"/>
      <c r="S736" s="147"/>
      <c r="U736" s="141"/>
      <c r="V736" s="141"/>
      <c r="AD736" s="147"/>
    </row>
    <row r="737" spans="5:40">
      <c r="E737" s="145"/>
      <c r="F737" s="145"/>
      <c r="G737" s="147"/>
      <c r="H737" s="146"/>
      <c r="I737" s="146"/>
      <c r="J737" s="147"/>
      <c r="K737" s="147"/>
      <c r="N737" s="147"/>
      <c r="O737" s="147"/>
      <c r="P737" s="147"/>
      <c r="Q737" s="147"/>
      <c r="R737" s="147"/>
      <c r="S737" s="147"/>
      <c r="T737" s="147"/>
      <c r="U737" s="147"/>
      <c r="V737" s="147"/>
      <c r="AD737" s="147"/>
      <c r="AE737" s="147"/>
      <c r="AF737" s="147"/>
      <c r="AG737" s="147"/>
      <c r="AH737" s="147"/>
      <c r="AJ737" s="147"/>
      <c r="AK737" s="147"/>
      <c r="AL737" s="147"/>
      <c r="AM737" s="147"/>
      <c r="AN737" s="147"/>
    </row>
    <row r="738" spans="5:40">
      <c r="E738" s="145"/>
      <c r="F738" s="145"/>
      <c r="H738" s="146"/>
      <c r="I738" s="146"/>
      <c r="R738" s="147"/>
      <c r="S738" s="147"/>
      <c r="U738" s="141"/>
      <c r="V738" s="141"/>
      <c r="AD738" s="147"/>
    </row>
    <row r="739" spans="5:40">
      <c r="E739" s="145"/>
      <c r="F739" s="145"/>
      <c r="H739" s="146"/>
      <c r="I739" s="146"/>
      <c r="R739" s="147"/>
      <c r="S739" s="147"/>
      <c r="U739" s="141"/>
      <c r="V739" s="141"/>
      <c r="AD739" s="147"/>
    </row>
    <row r="740" spans="5:40">
      <c r="E740" s="145"/>
      <c r="F740" s="145"/>
      <c r="H740" s="146"/>
      <c r="I740" s="146"/>
      <c r="R740" s="147"/>
      <c r="S740" s="147"/>
      <c r="U740" s="141"/>
      <c r="V740" s="141"/>
      <c r="AD740" s="147"/>
    </row>
    <row r="741" spans="5:40">
      <c r="E741" s="145"/>
      <c r="F741" s="145"/>
      <c r="H741" s="146"/>
      <c r="I741" s="146"/>
      <c r="R741" s="147"/>
      <c r="S741" s="147"/>
      <c r="U741" s="141"/>
      <c r="V741" s="141"/>
      <c r="AD741" s="147"/>
    </row>
    <row r="742" spans="5:40">
      <c r="E742" s="145"/>
      <c r="F742" s="145"/>
      <c r="H742" s="146"/>
      <c r="I742" s="146"/>
      <c r="R742" s="147"/>
      <c r="S742" s="147"/>
      <c r="U742" s="141"/>
      <c r="V742" s="141"/>
      <c r="AD742" s="147"/>
    </row>
    <row r="743" spans="5:40">
      <c r="E743" s="145"/>
      <c r="F743" s="145"/>
      <c r="H743" s="146"/>
      <c r="I743" s="146"/>
      <c r="R743" s="147"/>
      <c r="S743" s="147"/>
      <c r="U743" s="141"/>
      <c r="V743" s="141"/>
      <c r="AD743" s="147"/>
    </row>
    <row r="744" spans="5:40">
      <c r="E744" s="145"/>
      <c r="F744" s="145"/>
      <c r="H744" s="146"/>
      <c r="I744" s="146"/>
      <c r="R744" s="147"/>
      <c r="S744" s="147"/>
      <c r="U744" s="141"/>
      <c r="V744" s="141"/>
      <c r="AD744" s="147"/>
    </row>
    <row r="745" spans="5:40">
      <c r="E745" s="145"/>
      <c r="F745" s="145"/>
      <c r="H745" s="146"/>
      <c r="I745" s="146"/>
      <c r="R745" s="147"/>
      <c r="S745" s="147"/>
      <c r="U745" s="141"/>
      <c r="V745" s="141"/>
      <c r="AD745" s="147"/>
    </row>
    <row r="746" spans="5:40">
      <c r="E746" s="145"/>
      <c r="F746" s="145"/>
      <c r="H746" s="146"/>
      <c r="I746" s="146"/>
      <c r="R746" s="147"/>
      <c r="S746" s="147"/>
      <c r="U746" s="141"/>
      <c r="V746" s="141"/>
      <c r="AD746" s="147"/>
    </row>
    <row r="747" spans="5:40">
      <c r="E747" s="145"/>
      <c r="F747" s="145"/>
      <c r="H747" s="146"/>
      <c r="I747" s="146"/>
      <c r="R747" s="147"/>
      <c r="S747" s="147"/>
      <c r="U747" s="141"/>
      <c r="V747" s="141"/>
      <c r="AD747" s="147"/>
    </row>
    <row r="748" spans="5:40">
      <c r="E748" s="145"/>
      <c r="F748" s="145"/>
      <c r="H748" s="146"/>
      <c r="I748" s="146"/>
      <c r="R748" s="147"/>
      <c r="S748" s="147"/>
      <c r="U748" s="141"/>
      <c r="V748" s="141"/>
      <c r="AD748" s="147"/>
    </row>
    <row r="749" spans="5:40">
      <c r="E749" s="145"/>
      <c r="F749" s="145"/>
      <c r="H749" s="146"/>
      <c r="I749" s="146"/>
      <c r="R749" s="147"/>
      <c r="S749" s="147"/>
      <c r="U749" s="141"/>
      <c r="V749" s="141"/>
      <c r="AD749" s="147"/>
    </row>
    <row r="750" spans="5:40">
      <c r="E750" s="145"/>
      <c r="F750" s="145"/>
      <c r="H750" s="146"/>
      <c r="I750" s="146"/>
      <c r="R750" s="147"/>
      <c r="S750" s="147"/>
      <c r="U750" s="141"/>
      <c r="V750" s="141"/>
      <c r="AD750" s="147"/>
    </row>
    <row r="751" spans="5:40">
      <c r="E751" s="145"/>
      <c r="F751" s="145"/>
      <c r="H751" s="146"/>
      <c r="I751" s="146"/>
      <c r="R751" s="147"/>
      <c r="S751" s="147"/>
      <c r="U751" s="141"/>
      <c r="V751" s="141"/>
      <c r="AD751" s="147"/>
    </row>
    <row r="752" spans="5:40">
      <c r="E752" s="145"/>
      <c r="F752" s="145"/>
      <c r="H752" s="146"/>
      <c r="I752" s="146"/>
      <c r="R752" s="147"/>
      <c r="S752" s="147"/>
      <c r="U752" s="141"/>
      <c r="V752" s="141"/>
      <c r="AD752" s="147"/>
    </row>
    <row r="753" spans="5:40">
      <c r="E753" s="145"/>
      <c r="F753" s="145"/>
      <c r="H753" s="146"/>
      <c r="I753" s="146"/>
      <c r="R753" s="147"/>
      <c r="S753" s="147"/>
      <c r="U753" s="141"/>
      <c r="V753" s="141"/>
      <c r="AD753" s="147"/>
    </row>
    <row r="754" spans="5:40">
      <c r="E754" s="145"/>
      <c r="F754" s="145"/>
      <c r="H754" s="146"/>
      <c r="I754" s="146"/>
      <c r="R754" s="147"/>
      <c r="S754" s="147"/>
      <c r="U754" s="141"/>
      <c r="V754" s="141"/>
      <c r="AD754" s="147"/>
    </row>
    <row r="755" spans="5:40">
      <c r="E755" s="145"/>
      <c r="F755" s="145"/>
      <c r="H755" s="146"/>
      <c r="I755" s="146"/>
      <c r="R755" s="147"/>
      <c r="S755" s="147"/>
      <c r="U755" s="141"/>
      <c r="V755" s="141"/>
      <c r="AD755" s="147"/>
    </row>
    <row r="756" spans="5:40">
      <c r="E756" s="145"/>
      <c r="F756" s="145"/>
      <c r="H756" s="146"/>
      <c r="I756" s="146"/>
      <c r="R756" s="147"/>
      <c r="S756" s="147"/>
      <c r="U756" s="141"/>
      <c r="V756" s="141"/>
      <c r="AD756" s="147"/>
    </row>
    <row r="757" spans="5:40">
      <c r="E757" s="145"/>
      <c r="F757" s="145"/>
      <c r="H757" s="146"/>
      <c r="I757" s="146"/>
      <c r="R757" s="147"/>
      <c r="S757" s="147"/>
      <c r="U757" s="141"/>
      <c r="V757" s="141"/>
      <c r="AD757" s="147"/>
    </row>
    <row r="758" spans="5:40">
      <c r="E758" s="145"/>
      <c r="F758" s="145"/>
      <c r="H758" s="146"/>
      <c r="I758" s="146"/>
      <c r="R758" s="147"/>
      <c r="S758" s="147"/>
      <c r="U758" s="141"/>
      <c r="V758" s="141"/>
      <c r="AD758" s="147"/>
    </row>
    <row r="759" spans="5:40">
      <c r="E759" s="145"/>
      <c r="F759" s="145"/>
      <c r="H759" s="146"/>
      <c r="I759" s="146"/>
      <c r="R759" s="147"/>
      <c r="S759" s="147"/>
      <c r="U759" s="141"/>
      <c r="V759" s="141"/>
      <c r="AD759" s="147"/>
    </row>
    <row r="760" spans="5:40">
      <c r="E760" s="145"/>
      <c r="F760" s="145"/>
      <c r="H760" s="146"/>
      <c r="I760" s="146"/>
      <c r="R760" s="147"/>
      <c r="S760" s="147"/>
      <c r="U760" s="141"/>
      <c r="V760" s="141"/>
      <c r="AD760" s="147"/>
    </row>
    <row r="761" spans="5:40">
      <c r="E761" s="145"/>
      <c r="F761" s="145"/>
      <c r="H761" s="146"/>
      <c r="I761" s="146"/>
      <c r="R761" s="147"/>
      <c r="S761" s="147"/>
      <c r="U761" s="141"/>
      <c r="V761" s="141"/>
      <c r="AD761" s="147"/>
    </row>
    <row r="762" spans="5:40">
      <c r="E762" s="145"/>
      <c r="F762" s="145"/>
      <c r="H762" s="146"/>
      <c r="I762" s="146"/>
      <c r="R762" s="147"/>
      <c r="S762" s="147"/>
      <c r="U762" s="141"/>
      <c r="V762" s="141"/>
      <c r="AD762" s="147"/>
    </row>
    <row r="763" spans="5:40">
      <c r="E763" s="145"/>
      <c r="F763" s="145"/>
      <c r="H763" s="146"/>
      <c r="I763" s="146"/>
      <c r="R763" s="147"/>
      <c r="S763" s="147"/>
      <c r="U763" s="141"/>
      <c r="V763" s="141"/>
      <c r="AD763" s="147"/>
    </row>
    <row r="764" spans="5:40">
      <c r="E764" s="145"/>
      <c r="F764" s="145"/>
      <c r="H764" s="146"/>
      <c r="I764" s="146"/>
      <c r="R764" s="147"/>
      <c r="S764" s="147"/>
      <c r="U764" s="141"/>
      <c r="V764" s="141"/>
      <c r="AD764" s="147"/>
    </row>
    <row r="765" spans="5:40">
      <c r="E765" s="145"/>
      <c r="F765" s="145"/>
      <c r="H765" s="146"/>
      <c r="I765" s="146"/>
      <c r="R765" s="147"/>
      <c r="S765" s="147"/>
      <c r="U765" s="141"/>
      <c r="V765" s="141"/>
      <c r="AD765" s="147"/>
    </row>
    <row r="766" spans="5:40">
      <c r="E766" s="145"/>
      <c r="F766" s="145"/>
      <c r="H766" s="146"/>
      <c r="I766" s="146"/>
      <c r="R766" s="147"/>
      <c r="S766" s="147"/>
      <c r="U766" s="141"/>
      <c r="V766" s="141"/>
      <c r="AD766" s="147"/>
    </row>
    <row r="767" spans="5:40">
      <c r="E767" s="145"/>
      <c r="F767" s="145"/>
      <c r="G767" s="147"/>
      <c r="H767" s="146"/>
      <c r="I767" s="146"/>
      <c r="J767" s="147"/>
      <c r="K767" s="147"/>
      <c r="N767" s="147"/>
      <c r="O767" s="147"/>
      <c r="P767" s="147"/>
      <c r="Q767" s="147"/>
      <c r="R767" s="147"/>
      <c r="S767" s="147"/>
      <c r="T767" s="147"/>
      <c r="U767" s="147"/>
      <c r="V767" s="147"/>
      <c r="AD767" s="147"/>
      <c r="AE767" s="147"/>
      <c r="AF767" s="147"/>
      <c r="AG767" s="147"/>
      <c r="AH767" s="147"/>
      <c r="AJ767" s="147"/>
      <c r="AK767" s="147"/>
      <c r="AL767" s="147"/>
      <c r="AM767" s="147"/>
      <c r="AN767" s="147"/>
    </row>
    <row r="768" spans="5:40">
      <c r="E768" s="145"/>
      <c r="F768" s="145"/>
      <c r="H768" s="146"/>
      <c r="I768" s="146"/>
      <c r="R768" s="147"/>
      <c r="S768" s="147"/>
      <c r="U768" s="141"/>
      <c r="V768" s="141"/>
      <c r="AD768" s="147"/>
    </row>
    <row r="769" spans="5:30">
      <c r="E769" s="145"/>
      <c r="F769" s="145"/>
      <c r="H769" s="146"/>
      <c r="I769" s="146"/>
      <c r="R769" s="147"/>
      <c r="S769" s="147"/>
      <c r="U769" s="141"/>
      <c r="V769" s="141"/>
      <c r="AD769" s="147"/>
    </row>
    <row r="770" spans="5:30">
      <c r="E770" s="145"/>
      <c r="F770" s="145"/>
      <c r="H770" s="146"/>
      <c r="I770" s="146"/>
      <c r="R770" s="147"/>
      <c r="S770" s="147"/>
      <c r="U770" s="141"/>
      <c r="V770" s="141"/>
      <c r="AD770" s="147"/>
    </row>
    <row r="771" spans="5:30">
      <c r="E771" s="145"/>
      <c r="F771" s="145"/>
      <c r="H771" s="146"/>
      <c r="I771" s="146"/>
      <c r="R771" s="147"/>
      <c r="S771" s="147"/>
      <c r="U771" s="141"/>
      <c r="V771" s="141"/>
      <c r="AD771" s="147"/>
    </row>
    <row r="772" spans="5:30">
      <c r="E772" s="145"/>
      <c r="F772" s="145"/>
      <c r="H772" s="146"/>
      <c r="I772" s="146"/>
      <c r="R772" s="147"/>
      <c r="S772" s="147"/>
      <c r="U772" s="141"/>
      <c r="V772" s="141"/>
      <c r="AD772" s="147"/>
    </row>
    <row r="773" spans="5:30">
      <c r="E773" s="145"/>
      <c r="F773" s="145"/>
      <c r="H773" s="146"/>
      <c r="I773" s="146"/>
      <c r="R773" s="147"/>
      <c r="S773" s="147"/>
      <c r="U773" s="141"/>
      <c r="V773" s="141"/>
      <c r="AD773" s="147"/>
    </row>
    <row r="774" spans="5:30">
      <c r="E774" s="145"/>
      <c r="F774" s="145"/>
      <c r="H774" s="146"/>
      <c r="I774" s="146"/>
      <c r="R774" s="147"/>
      <c r="S774" s="147"/>
      <c r="U774" s="141"/>
      <c r="V774" s="141"/>
      <c r="AD774" s="147"/>
    </row>
    <row r="775" spans="5:30">
      <c r="E775" s="145"/>
      <c r="F775" s="145"/>
      <c r="H775" s="146"/>
      <c r="I775" s="146"/>
      <c r="R775" s="147"/>
      <c r="S775" s="147"/>
      <c r="U775" s="141"/>
      <c r="V775" s="141"/>
      <c r="AD775" s="147"/>
    </row>
    <row r="776" spans="5:30">
      <c r="E776" s="145"/>
      <c r="F776" s="145"/>
      <c r="H776" s="146"/>
      <c r="I776" s="146"/>
      <c r="R776" s="147"/>
      <c r="S776" s="147"/>
      <c r="U776" s="141"/>
      <c r="V776" s="141"/>
      <c r="AD776" s="147"/>
    </row>
    <row r="777" spans="5:30">
      <c r="E777" s="145"/>
      <c r="F777" s="145"/>
      <c r="H777" s="146"/>
      <c r="I777" s="146"/>
      <c r="R777" s="147"/>
      <c r="S777" s="147"/>
      <c r="U777" s="141"/>
      <c r="V777" s="141"/>
      <c r="AD777" s="147"/>
    </row>
    <row r="778" spans="5:30">
      <c r="E778" s="145"/>
      <c r="F778" s="145"/>
      <c r="H778" s="146"/>
      <c r="I778" s="146"/>
      <c r="R778" s="147"/>
      <c r="S778" s="147"/>
      <c r="U778" s="141"/>
      <c r="V778" s="141"/>
      <c r="AD778" s="147"/>
    </row>
    <row r="779" spans="5:30">
      <c r="E779" s="145"/>
      <c r="F779" s="145"/>
      <c r="H779" s="146"/>
      <c r="I779" s="146"/>
      <c r="R779" s="147"/>
      <c r="S779" s="147"/>
      <c r="U779" s="141"/>
      <c r="V779" s="141"/>
      <c r="AD779" s="147"/>
    </row>
    <row r="780" spans="5:30">
      <c r="E780" s="145"/>
      <c r="F780" s="145"/>
      <c r="H780" s="146"/>
      <c r="I780" s="146"/>
      <c r="R780" s="147"/>
      <c r="S780" s="147"/>
      <c r="U780" s="141"/>
      <c r="V780" s="141"/>
      <c r="AD780" s="147"/>
    </row>
    <row r="781" spans="5:30">
      <c r="E781" s="145"/>
      <c r="F781" s="145"/>
      <c r="H781" s="146"/>
      <c r="I781" s="146"/>
      <c r="R781" s="147"/>
      <c r="S781" s="147"/>
      <c r="U781" s="141"/>
      <c r="V781" s="141"/>
      <c r="AD781" s="147"/>
    </row>
    <row r="782" spans="5:30">
      <c r="E782" s="145"/>
      <c r="F782" s="145"/>
      <c r="H782" s="146"/>
      <c r="I782" s="146"/>
      <c r="R782" s="147"/>
      <c r="S782" s="147"/>
      <c r="U782" s="141"/>
      <c r="V782" s="141"/>
      <c r="AD782" s="147"/>
    </row>
    <row r="783" spans="5:30">
      <c r="E783" s="145"/>
      <c r="F783" s="145"/>
      <c r="H783" s="146"/>
      <c r="I783" s="146"/>
      <c r="R783" s="147"/>
      <c r="S783" s="147"/>
      <c r="U783" s="141"/>
      <c r="V783" s="141"/>
      <c r="AD783" s="147"/>
    </row>
    <row r="784" spans="5:30">
      <c r="E784" s="145"/>
      <c r="F784" s="145"/>
      <c r="H784" s="146"/>
      <c r="I784" s="146"/>
      <c r="R784" s="147"/>
      <c r="S784" s="147"/>
      <c r="U784" s="141"/>
      <c r="V784" s="141"/>
      <c r="AD784" s="147"/>
    </row>
    <row r="785" spans="5:30">
      <c r="E785" s="145"/>
      <c r="F785" s="145"/>
      <c r="H785" s="146"/>
      <c r="I785" s="146"/>
      <c r="R785" s="147"/>
      <c r="S785" s="147"/>
      <c r="U785" s="141"/>
      <c r="V785" s="141"/>
      <c r="AD785" s="147"/>
    </row>
    <row r="786" spans="5:30">
      <c r="E786" s="145"/>
      <c r="F786" s="145"/>
      <c r="H786" s="146"/>
      <c r="I786" s="146"/>
      <c r="R786" s="147"/>
      <c r="S786" s="147"/>
      <c r="U786" s="141"/>
      <c r="V786" s="141"/>
      <c r="AD786" s="147"/>
    </row>
    <row r="787" spans="5:30">
      <c r="E787" s="145"/>
      <c r="F787" s="145"/>
      <c r="H787" s="146"/>
      <c r="I787" s="146"/>
      <c r="R787" s="147"/>
      <c r="S787" s="147"/>
      <c r="U787" s="141"/>
      <c r="V787" s="141"/>
      <c r="AD787" s="147"/>
    </row>
    <row r="788" spans="5:30">
      <c r="E788" s="145"/>
      <c r="F788" s="145"/>
      <c r="H788" s="146"/>
      <c r="I788" s="146"/>
      <c r="R788" s="147"/>
      <c r="S788" s="147"/>
      <c r="U788" s="141"/>
      <c r="V788" s="141"/>
      <c r="AD788" s="147"/>
    </row>
    <row r="789" spans="5:30">
      <c r="E789" s="145"/>
      <c r="F789" s="145"/>
      <c r="H789" s="146"/>
      <c r="I789" s="146"/>
      <c r="R789" s="147"/>
      <c r="S789" s="147"/>
      <c r="U789" s="141"/>
      <c r="V789" s="141"/>
      <c r="AD789" s="147"/>
    </row>
    <row r="790" spans="5:30">
      <c r="E790" s="145"/>
      <c r="F790" s="145"/>
      <c r="H790" s="146"/>
      <c r="I790" s="146"/>
      <c r="R790" s="147"/>
      <c r="S790" s="147"/>
      <c r="U790" s="141"/>
      <c r="V790" s="141"/>
      <c r="AD790" s="147"/>
    </row>
    <row r="791" spans="5:30">
      <c r="E791" s="145"/>
      <c r="F791" s="145"/>
      <c r="H791" s="146"/>
      <c r="I791" s="146"/>
      <c r="R791" s="147"/>
      <c r="S791" s="147"/>
      <c r="U791" s="141"/>
      <c r="V791" s="141"/>
      <c r="AD791" s="147"/>
    </row>
    <row r="792" spans="5:30">
      <c r="E792" s="145"/>
      <c r="F792" s="145"/>
      <c r="H792" s="146"/>
      <c r="I792" s="146"/>
      <c r="R792" s="147"/>
      <c r="S792" s="147"/>
      <c r="U792" s="141"/>
      <c r="V792" s="141"/>
      <c r="AD792" s="147"/>
    </row>
    <row r="793" spans="5:30">
      <c r="E793" s="145"/>
      <c r="F793" s="145"/>
      <c r="H793" s="146"/>
      <c r="I793" s="146"/>
      <c r="R793" s="147"/>
      <c r="S793" s="147"/>
      <c r="U793" s="141"/>
      <c r="V793" s="141"/>
      <c r="AD793" s="147"/>
    </row>
    <row r="794" spans="5:30">
      <c r="E794" s="145"/>
      <c r="F794" s="145"/>
      <c r="H794" s="146"/>
      <c r="I794" s="146"/>
      <c r="R794" s="147"/>
      <c r="S794" s="147"/>
      <c r="U794" s="141"/>
      <c r="V794" s="141"/>
      <c r="AD794" s="147"/>
    </row>
    <row r="795" spans="5:30">
      <c r="E795" s="145"/>
      <c r="F795" s="145"/>
      <c r="H795" s="146"/>
      <c r="I795" s="146"/>
      <c r="R795" s="147"/>
      <c r="S795" s="147"/>
      <c r="U795" s="141"/>
      <c r="V795" s="141"/>
      <c r="AD795" s="147"/>
    </row>
    <row r="796" spans="5:30">
      <c r="E796" s="145"/>
      <c r="F796" s="145"/>
      <c r="H796" s="146"/>
      <c r="I796" s="146"/>
      <c r="R796" s="147"/>
      <c r="S796" s="147"/>
      <c r="U796" s="141"/>
      <c r="V796" s="141"/>
      <c r="AD796" s="147"/>
    </row>
    <row r="797" spans="5:30">
      <c r="E797" s="145"/>
      <c r="F797" s="145"/>
      <c r="H797" s="146"/>
      <c r="I797" s="146"/>
      <c r="R797" s="147"/>
      <c r="S797" s="147"/>
      <c r="U797" s="141"/>
      <c r="V797" s="141"/>
      <c r="AD797" s="147"/>
    </row>
    <row r="798" spans="5:30">
      <c r="E798" s="145"/>
      <c r="F798" s="145"/>
      <c r="H798" s="146"/>
      <c r="I798" s="146"/>
      <c r="R798" s="147"/>
      <c r="S798" s="147"/>
      <c r="U798" s="141"/>
      <c r="V798" s="141"/>
      <c r="AD798" s="147"/>
    </row>
    <row r="799" spans="5:30">
      <c r="E799" s="145"/>
      <c r="F799" s="145"/>
      <c r="H799" s="146"/>
      <c r="I799" s="146"/>
      <c r="R799" s="147"/>
      <c r="S799" s="147"/>
      <c r="U799" s="141"/>
      <c r="V799" s="141"/>
      <c r="AD799" s="147"/>
    </row>
    <row r="800" spans="5:30">
      <c r="E800" s="145"/>
      <c r="F800" s="145"/>
      <c r="H800" s="146"/>
      <c r="I800" s="146"/>
      <c r="R800" s="147"/>
      <c r="S800" s="147"/>
      <c r="U800" s="141"/>
      <c r="V800" s="141"/>
      <c r="AD800" s="147"/>
    </row>
    <row r="801" spans="5:30">
      <c r="E801" s="145"/>
      <c r="F801" s="145"/>
      <c r="H801" s="146"/>
      <c r="I801" s="146"/>
      <c r="R801" s="147"/>
      <c r="S801" s="147"/>
      <c r="U801" s="141"/>
      <c r="V801" s="141"/>
      <c r="AD801" s="147"/>
    </row>
    <row r="802" spans="5:30">
      <c r="E802" s="145"/>
      <c r="F802" s="145"/>
      <c r="H802" s="146"/>
      <c r="I802" s="146"/>
      <c r="R802" s="147"/>
      <c r="S802" s="147"/>
      <c r="U802" s="141"/>
      <c r="V802" s="141"/>
      <c r="AD802" s="147"/>
    </row>
    <row r="803" spans="5:30">
      <c r="E803" s="145"/>
      <c r="F803" s="145"/>
      <c r="H803" s="146"/>
      <c r="I803" s="146"/>
      <c r="R803" s="147"/>
      <c r="S803" s="147"/>
      <c r="U803" s="141"/>
      <c r="V803" s="141"/>
      <c r="AD803" s="147"/>
    </row>
    <row r="804" spans="5:30">
      <c r="E804" s="145"/>
      <c r="F804" s="145"/>
      <c r="H804" s="146"/>
      <c r="I804" s="146"/>
      <c r="R804" s="147"/>
      <c r="S804" s="147"/>
      <c r="U804" s="141"/>
      <c r="V804" s="141"/>
      <c r="AD804" s="147"/>
    </row>
    <row r="805" spans="5:30">
      <c r="E805" s="145"/>
      <c r="F805" s="145"/>
      <c r="H805" s="146"/>
      <c r="I805" s="146"/>
      <c r="R805" s="147"/>
      <c r="S805" s="147"/>
      <c r="U805" s="141"/>
      <c r="V805" s="141"/>
      <c r="AD805" s="147"/>
    </row>
    <row r="806" spans="5:30">
      <c r="E806" s="145"/>
      <c r="F806" s="145"/>
      <c r="H806" s="146"/>
      <c r="I806" s="146"/>
      <c r="R806" s="147"/>
      <c r="S806" s="147"/>
      <c r="U806" s="141"/>
      <c r="V806" s="141"/>
      <c r="AD806" s="147"/>
    </row>
    <row r="807" spans="5:30">
      <c r="E807" s="145"/>
      <c r="F807" s="145"/>
      <c r="H807" s="146"/>
      <c r="I807" s="146"/>
      <c r="R807" s="147"/>
      <c r="S807" s="147"/>
      <c r="U807" s="141"/>
      <c r="V807" s="141"/>
      <c r="AD807" s="147"/>
    </row>
    <row r="808" spans="5:30">
      <c r="E808" s="145"/>
      <c r="F808" s="145"/>
      <c r="H808" s="146"/>
      <c r="I808" s="146"/>
      <c r="R808" s="147"/>
      <c r="S808" s="147"/>
      <c r="U808" s="141"/>
      <c r="V808" s="141"/>
      <c r="AD808" s="147"/>
    </row>
    <row r="809" spans="5:30">
      <c r="E809" s="145"/>
      <c r="F809" s="145"/>
      <c r="H809" s="146"/>
      <c r="I809" s="146"/>
      <c r="R809" s="147"/>
      <c r="S809" s="147"/>
      <c r="U809" s="141"/>
      <c r="V809" s="141"/>
      <c r="AD809" s="147"/>
    </row>
    <row r="810" spans="5:30">
      <c r="E810" s="145"/>
      <c r="F810" s="145"/>
      <c r="H810" s="146"/>
      <c r="I810" s="146"/>
      <c r="R810" s="147"/>
      <c r="S810" s="147"/>
      <c r="U810" s="141"/>
      <c r="V810" s="141"/>
      <c r="AD810" s="147"/>
    </row>
    <row r="811" spans="5:30">
      <c r="E811" s="145"/>
      <c r="F811" s="145"/>
      <c r="H811" s="146"/>
      <c r="I811" s="146"/>
      <c r="R811" s="147"/>
      <c r="S811" s="147"/>
      <c r="U811" s="141"/>
      <c r="V811" s="141"/>
      <c r="AD811" s="147"/>
    </row>
    <row r="812" spans="5:30">
      <c r="E812" s="145"/>
      <c r="F812" s="145"/>
      <c r="H812" s="146"/>
      <c r="I812" s="146"/>
      <c r="R812" s="147"/>
      <c r="S812" s="147"/>
      <c r="U812" s="141"/>
      <c r="V812" s="141"/>
      <c r="AD812" s="147"/>
    </row>
    <row r="813" spans="5:30">
      <c r="E813" s="145"/>
      <c r="F813" s="145"/>
      <c r="H813" s="146"/>
      <c r="I813" s="146"/>
      <c r="R813" s="147"/>
      <c r="S813" s="147"/>
      <c r="U813" s="141"/>
      <c r="V813" s="141"/>
      <c r="AD813" s="147"/>
    </row>
    <row r="814" spans="5:30">
      <c r="E814" s="145"/>
      <c r="F814" s="145"/>
      <c r="H814" s="146"/>
      <c r="I814" s="146"/>
      <c r="R814" s="147"/>
      <c r="S814" s="147"/>
      <c r="U814" s="141"/>
      <c r="V814" s="141"/>
      <c r="AD814" s="147"/>
    </row>
    <row r="815" spans="5:30">
      <c r="E815" s="145"/>
      <c r="F815" s="145"/>
      <c r="H815" s="146"/>
      <c r="I815" s="146"/>
      <c r="R815" s="147"/>
      <c r="S815" s="147"/>
      <c r="U815" s="141"/>
      <c r="V815" s="141"/>
      <c r="AD815" s="147"/>
    </row>
    <row r="816" spans="5:30">
      <c r="E816" s="145"/>
      <c r="F816" s="145"/>
      <c r="H816" s="146"/>
      <c r="I816" s="146"/>
      <c r="R816" s="147"/>
      <c r="S816" s="147"/>
      <c r="U816" s="141"/>
      <c r="V816" s="141"/>
      <c r="AD816" s="147"/>
    </row>
    <row r="817" spans="5:30">
      <c r="E817" s="145"/>
      <c r="F817" s="145"/>
      <c r="H817" s="146"/>
      <c r="I817" s="146"/>
      <c r="R817" s="147"/>
      <c r="S817" s="147"/>
      <c r="U817" s="141"/>
      <c r="V817" s="141"/>
      <c r="AD817" s="147"/>
    </row>
    <row r="818" spans="5:30">
      <c r="E818" s="145"/>
      <c r="F818" s="145"/>
      <c r="H818" s="146"/>
      <c r="I818" s="146"/>
      <c r="R818" s="147"/>
      <c r="S818" s="147"/>
      <c r="U818" s="141"/>
      <c r="V818" s="141"/>
      <c r="AD818" s="147"/>
    </row>
    <row r="819" spans="5:30">
      <c r="E819" s="145"/>
      <c r="F819" s="145"/>
      <c r="H819" s="146"/>
      <c r="I819" s="146"/>
      <c r="R819" s="147"/>
      <c r="S819" s="147"/>
      <c r="U819" s="141"/>
      <c r="V819" s="141"/>
      <c r="AD819" s="147"/>
    </row>
    <row r="820" spans="5:30">
      <c r="E820" s="145"/>
      <c r="F820" s="145"/>
      <c r="H820" s="146"/>
      <c r="I820" s="146"/>
      <c r="R820" s="147"/>
      <c r="S820" s="147"/>
      <c r="U820" s="141"/>
      <c r="V820" s="141"/>
      <c r="AD820" s="147"/>
    </row>
    <row r="821" spans="5:30">
      <c r="E821" s="145"/>
      <c r="F821" s="145"/>
      <c r="H821" s="146"/>
      <c r="I821" s="146"/>
      <c r="R821" s="147"/>
      <c r="S821" s="147"/>
      <c r="U821" s="141"/>
      <c r="V821" s="141"/>
      <c r="AD821" s="147"/>
    </row>
    <row r="822" spans="5:30">
      <c r="E822" s="145"/>
      <c r="F822" s="145"/>
      <c r="H822" s="146"/>
      <c r="I822" s="146"/>
      <c r="R822" s="147"/>
      <c r="S822" s="147"/>
      <c r="U822" s="141"/>
      <c r="V822" s="141"/>
      <c r="AD822" s="147"/>
    </row>
    <row r="823" spans="5:30">
      <c r="E823" s="145"/>
      <c r="F823" s="145"/>
      <c r="H823" s="146"/>
      <c r="I823" s="146"/>
      <c r="R823" s="147"/>
      <c r="S823" s="147"/>
      <c r="U823" s="141"/>
      <c r="V823" s="141"/>
      <c r="AD823" s="147"/>
    </row>
    <row r="824" spans="5:30">
      <c r="E824" s="145"/>
      <c r="F824" s="145"/>
      <c r="H824" s="146"/>
      <c r="I824" s="146"/>
      <c r="R824" s="147"/>
      <c r="S824" s="147"/>
      <c r="U824" s="141"/>
      <c r="V824" s="141"/>
      <c r="AD824" s="147"/>
    </row>
    <row r="825" spans="5:30">
      <c r="E825" s="145"/>
      <c r="F825" s="145"/>
      <c r="H825" s="146"/>
      <c r="I825" s="146"/>
      <c r="R825" s="147"/>
      <c r="S825" s="147"/>
      <c r="U825" s="141"/>
      <c r="V825" s="141"/>
      <c r="AD825" s="147"/>
    </row>
    <row r="826" spans="5:30">
      <c r="E826" s="145"/>
      <c r="F826" s="145"/>
      <c r="H826" s="146"/>
      <c r="I826" s="146"/>
      <c r="R826" s="147"/>
      <c r="S826" s="147"/>
      <c r="U826" s="141"/>
      <c r="V826" s="141"/>
      <c r="AD826" s="147"/>
    </row>
    <row r="827" spans="5:30">
      <c r="E827" s="145"/>
      <c r="F827" s="145"/>
      <c r="H827" s="146"/>
      <c r="I827" s="146"/>
      <c r="R827" s="147"/>
      <c r="S827" s="147"/>
      <c r="U827" s="141"/>
      <c r="V827" s="141"/>
      <c r="AD827" s="147"/>
    </row>
    <row r="828" spans="5:30">
      <c r="E828" s="145"/>
      <c r="F828" s="145"/>
      <c r="H828" s="146"/>
      <c r="I828" s="146"/>
      <c r="R828" s="147"/>
      <c r="S828" s="147"/>
      <c r="U828" s="141"/>
      <c r="V828" s="141"/>
      <c r="AD828" s="147"/>
    </row>
    <row r="829" spans="5:30">
      <c r="E829" s="145"/>
      <c r="F829" s="145"/>
      <c r="H829" s="146"/>
      <c r="I829" s="146"/>
      <c r="R829" s="147"/>
      <c r="S829" s="147"/>
      <c r="U829" s="141"/>
      <c r="V829" s="141"/>
      <c r="AD829" s="147"/>
    </row>
    <row r="830" spans="5:30">
      <c r="E830" s="145"/>
      <c r="F830" s="145"/>
      <c r="H830" s="146"/>
      <c r="I830" s="146"/>
      <c r="R830" s="147"/>
      <c r="S830" s="147"/>
      <c r="U830" s="141"/>
      <c r="V830" s="141"/>
      <c r="AD830" s="147"/>
    </row>
    <row r="831" spans="5:30">
      <c r="E831" s="145"/>
      <c r="F831" s="145"/>
      <c r="H831" s="146"/>
      <c r="I831" s="146"/>
      <c r="R831" s="147"/>
      <c r="S831" s="147"/>
      <c r="U831" s="141"/>
      <c r="V831" s="141"/>
      <c r="AD831" s="147"/>
    </row>
    <row r="832" spans="5:30">
      <c r="E832" s="145"/>
      <c r="F832" s="145"/>
      <c r="H832" s="146"/>
      <c r="I832" s="146"/>
      <c r="R832" s="147"/>
      <c r="S832" s="147"/>
      <c r="U832" s="141"/>
      <c r="V832" s="141"/>
      <c r="AD832" s="147"/>
    </row>
    <row r="833" spans="5:30">
      <c r="E833" s="145"/>
      <c r="F833" s="145"/>
      <c r="H833" s="146"/>
      <c r="I833" s="146"/>
      <c r="R833" s="147"/>
      <c r="S833" s="147"/>
      <c r="U833" s="141"/>
      <c r="V833" s="141"/>
      <c r="AD833" s="147"/>
    </row>
    <row r="834" spans="5:30">
      <c r="E834" s="145"/>
      <c r="F834" s="145"/>
      <c r="H834" s="146"/>
      <c r="I834" s="146"/>
      <c r="R834" s="147"/>
      <c r="S834" s="147"/>
      <c r="U834" s="141"/>
      <c r="V834" s="141"/>
      <c r="AD834" s="147"/>
    </row>
    <row r="835" spans="5:30">
      <c r="E835" s="145"/>
      <c r="F835" s="145"/>
      <c r="H835" s="146"/>
      <c r="I835" s="146"/>
      <c r="R835" s="147"/>
      <c r="S835" s="147"/>
      <c r="U835" s="141"/>
      <c r="V835" s="141"/>
      <c r="AD835" s="147"/>
    </row>
    <row r="836" spans="5:30">
      <c r="E836" s="145"/>
      <c r="F836" s="145"/>
      <c r="H836" s="146"/>
      <c r="I836" s="146"/>
      <c r="R836" s="147"/>
      <c r="S836" s="147"/>
      <c r="U836" s="141"/>
      <c r="V836" s="141"/>
      <c r="AD836" s="147"/>
    </row>
    <row r="837" spans="5:30">
      <c r="E837" s="145"/>
      <c r="F837" s="145"/>
      <c r="H837" s="146"/>
      <c r="I837" s="146"/>
      <c r="R837" s="147"/>
      <c r="S837" s="147"/>
      <c r="U837" s="141"/>
      <c r="V837" s="141"/>
      <c r="AD837" s="147"/>
    </row>
    <row r="838" spans="5:30">
      <c r="E838" s="145"/>
      <c r="F838" s="145"/>
      <c r="H838" s="146"/>
      <c r="I838" s="146"/>
      <c r="R838" s="147"/>
      <c r="S838" s="147"/>
      <c r="U838" s="141"/>
      <c r="V838" s="141"/>
      <c r="AD838" s="147"/>
    </row>
    <row r="839" spans="5:30">
      <c r="E839" s="145"/>
      <c r="F839" s="145"/>
      <c r="H839" s="146"/>
      <c r="I839" s="146"/>
      <c r="R839" s="147"/>
      <c r="S839" s="147"/>
      <c r="U839" s="141"/>
      <c r="V839" s="141"/>
      <c r="AD839" s="147"/>
    </row>
    <row r="840" spans="5:30">
      <c r="E840" s="145"/>
      <c r="F840" s="145"/>
      <c r="H840" s="146"/>
      <c r="I840" s="146"/>
      <c r="R840" s="147"/>
      <c r="S840" s="147"/>
      <c r="U840" s="141"/>
      <c r="V840" s="141"/>
      <c r="AD840" s="147"/>
    </row>
    <row r="841" spans="5:30">
      <c r="E841" s="145"/>
      <c r="F841" s="145"/>
      <c r="H841" s="146"/>
      <c r="I841" s="146"/>
      <c r="R841" s="147"/>
      <c r="S841" s="147"/>
      <c r="U841" s="141"/>
      <c r="V841" s="141"/>
      <c r="AD841" s="147"/>
    </row>
    <row r="842" spans="5:30">
      <c r="E842" s="145"/>
      <c r="F842" s="145"/>
      <c r="H842" s="146"/>
      <c r="I842" s="146"/>
      <c r="R842" s="147"/>
      <c r="S842" s="147"/>
      <c r="U842" s="141"/>
      <c r="V842" s="141"/>
      <c r="AD842" s="147"/>
    </row>
    <row r="843" spans="5:30">
      <c r="E843" s="145"/>
      <c r="F843" s="145"/>
      <c r="H843" s="146"/>
      <c r="I843" s="146"/>
      <c r="R843" s="147"/>
      <c r="S843" s="147"/>
      <c r="U843" s="141"/>
      <c r="V843" s="141"/>
      <c r="AD843" s="147"/>
    </row>
    <row r="844" spans="5:30">
      <c r="E844" s="145"/>
      <c r="F844" s="145"/>
      <c r="H844" s="146"/>
      <c r="I844" s="146"/>
      <c r="R844" s="147"/>
      <c r="S844" s="147"/>
      <c r="U844" s="141"/>
      <c r="V844" s="141"/>
      <c r="AD844" s="147"/>
    </row>
    <row r="845" spans="5:30">
      <c r="E845" s="145"/>
      <c r="F845" s="145"/>
      <c r="H845" s="146"/>
      <c r="I845" s="146"/>
      <c r="R845" s="147"/>
      <c r="S845" s="147"/>
      <c r="U845" s="141"/>
      <c r="V845" s="141"/>
      <c r="AD845" s="147"/>
    </row>
    <row r="846" spans="5:30">
      <c r="E846" s="145"/>
      <c r="F846" s="145"/>
      <c r="H846" s="146"/>
      <c r="I846" s="146"/>
      <c r="R846" s="147"/>
      <c r="S846" s="147"/>
      <c r="U846" s="141"/>
      <c r="V846" s="141"/>
      <c r="AD846" s="147"/>
    </row>
    <row r="847" spans="5:30">
      <c r="E847" s="145"/>
      <c r="F847" s="145"/>
      <c r="H847" s="146"/>
      <c r="I847" s="146"/>
      <c r="R847" s="147"/>
      <c r="S847" s="147"/>
      <c r="U847" s="141"/>
      <c r="V847" s="141"/>
      <c r="AD847" s="147"/>
    </row>
    <row r="848" spans="5:30">
      <c r="E848" s="145"/>
      <c r="F848" s="145"/>
      <c r="H848" s="146"/>
      <c r="I848" s="146"/>
      <c r="R848" s="147"/>
      <c r="S848" s="147"/>
      <c r="U848" s="141"/>
      <c r="V848" s="141"/>
      <c r="AD848" s="147"/>
    </row>
    <row r="849" spans="5:30">
      <c r="E849" s="145"/>
      <c r="F849" s="145"/>
      <c r="H849" s="146"/>
      <c r="I849" s="146"/>
      <c r="R849" s="147"/>
      <c r="S849" s="147"/>
      <c r="U849" s="141"/>
      <c r="V849" s="141"/>
      <c r="AD849" s="147"/>
    </row>
    <row r="850" spans="5:30">
      <c r="E850" s="145"/>
      <c r="F850" s="145"/>
      <c r="H850" s="146"/>
      <c r="I850" s="146"/>
      <c r="R850" s="147"/>
      <c r="S850" s="147"/>
      <c r="U850" s="141"/>
      <c r="V850" s="141"/>
      <c r="AD850" s="147"/>
    </row>
    <row r="851" spans="5:30">
      <c r="E851" s="145"/>
      <c r="F851" s="145"/>
      <c r="H851" s="146"/>
      <c r="I851" s="146"/>
      <c r="R851" s="147"/>
      <c r="S851" s="147"/>
      <c r="U851" s="141"/>
      <c r="V851" s="141"/>
      <c r="AD851" s="147"/>
    </row>
    <row r="852" spans="5:30">
      <c r="E852" s="145"/>
      <c r="F852" s="145"/>
      <c r="H852" s="146"/>
      <c r="I852" s="146"/>
      <c r="R852" s="147"/>
      <c r="S852" s="147"/>
      <c r="U852" s="141"/>
      <c r="V852" s="141"/>
      <c r="AD852" s="147"/>
    </row>
    <row r="853" spans="5:30">
      <c r="E853" s="145"/>
      <c r="F853" s="145"/>
      <c r="H853" s="146"/>
      <c r="I853" s="146"/>
      <c r="R853" s="147"/>
      <c r="S853" s="147"/>
      <c r="U853" s="141"/>
      <c r="V853" s="141"/>
      <c r="AD853" s="147"/>
    </row>
    <row r="854" spans="5:30">
      <c r="E854" s="145"/>
      <c r="F854" s="145"/>
      <c r="H854" s="146"/>
      <c r="I854" s="146"/>
      <c r="R854" s="147"/>
      <c r="S854" s="147"/>
      <c r="U854" s="141"/>
      <c r="V854" s="141"/>
      <c r="AD854" s="147"/>
    </row>
    <row r="855" spans="5:30">
      <c r="E855" s="145"/>
      <c r="F855" s="145"/>
      <c r="H855" s="146"/>
      <c r="I855" s="146"/>
      <c r="R855" s="147"/>
      <c r="S855" s="147"/>
      <c r="U855" s="141"/>
      <c r="V855" s="141"/>
      <c r="AD855" s="147"/>
    </row>
    <row r="856" spans="5:30">
      <c r="E856" s="145"/>
      <c r="F856" s="145"/>
      <c r="H856" s="146"/>
      <c r="I856" s="146"/>
      <c r="R856" s="147"/>
      <c r="S856" s="147"/>
      <c r="U856" s="141"/>
      <c r="V856" s="141"/>
      <c r="AD856" s="147"/>
    </row>
    <row r="857" spans="5:30">
      <c r="E857" s="145"/>
      <c r="F857" s="145"/>
      <c r="H857" s="146"/>
      <c r="I857" s="146"/>
      <c r="R857" s="147"/>
      <c r="S857" s="147"/>
      <c r="U857" s="141"/>
      <c r="V857" s="141"/>
      <c r="AD857" s="147"/>
    </row>
    <row r="858" spans="5:30">
      <c r="E858" s="145"/>
      <c r="F858" s="145"/>
      <c r="H858" s="146"/>
      <c r="I858" s="146"/>
      <c r="R858" s="147"/>
      <c r="S858" s="147"/>
      <c r="U858" s="141"/>
      <c r="V858" s="141"/>
      <c r="AD858" s="147"/>
    </row>
    <row r="859" spans="5:30">
      <c r="E859" s="145"/>
      <c r="F859" s="145"/>
      <c r="H859" s="146"/>
      <c r="I859" s="146"/>
      <c r="R859" s="147"/>
      <c r="S859" s="147"/>
      <c r="U859" s="141"/>
      <c r="V859" s="141"/>
      <c r="AD859" s="147"/>
    </row>
    <row r="860" spans="5:30">
      <c r="E860" s="145"/>
      <c r="F860" s="145"/>
      <c r="H860" s="146"/>
      <c r="I860" s="146"/>
      <c r="R860" s="147"/>
      <c r="S860" s="147"/>
      <c r="U860" s="141"/>
      <c r="V860" s="141"/>
      <c r="AD860" s="147"/>
    </row>
    <row r="861" spans="5:30">
      <c r="E861" s="145"/>
      <c r="F861" s="145"/>
      <c r="H861" s="146"/>
      <c r="I861" s="146"/>
      <c r="R861" s="147"/>
      <c r="S861" s="147"/>
      <c r="U861" s="141"/>
      <c r="V861" s="141"/>
      <c r="AD861" s="147"/>
    </row>
    <row r="862" spans="5:30">
      <c r="E862" s="145"/>
      <c r="F862" s="145"/>
      <c r="H862" s="146"/>
      <c r="I862" s="146"/>
      <c r="R862" s="147"/>
      <c r="S862" s="147"/>
      <c r="U862" s="141"/>
      <c r="V862" s="141"/>
      <c r="AD862" s="147"/>
    </row>
    <row r="863" spans="5:30">
      <c r="E863" s="145"/>
      <c r="F863" s="145"/>
      <c r="H863" s="146"/>
      <c r="I863" s="146"/>
      <c r="R863" s="147"/>
      <c r="S863" s="147"/>
      <c r="U863" s="141"/>
      <c r="V863" s="141"/>
      <c r="AD863" s="147"/>
    </row>
    <row r="864" spans="5:30">
      <c r="E864" s="145"/>
      <c r="F864" s="145"/>
      <c r="H864" s="146"/>
      <c r="I864" s="146"/>
      <c r="R864" s="147"/>
      <c r="S864" s="147"/>
      <c r="U864" s="141"/>
      <c r="V864" s="141"/>
      <c r="AD864" s="147"/>
    </row>
    <row r="865" spans="5:30">
      <c r="E865" s="145"/>
      <c r="F865" s="145"/>
      <c r="H865" s="146"/>
      <c r="I865" s="146"/>
      <c r="R865" s="147"/>
      <c r="S865" s="147"/>
      <c r="U865" s="141"/>
      <c r="V865" s="141"/>
      <c r="AD865" s="147"/>
    </row>
    <row r="866" spans="5:30">
      <c r="E866" s="145"/>
      <c r="F866" s="145"/>
      <c r="H866" s="146"/>
      <c r="I866" s="146"/>
      <c r="R866" s="147"/>
      <c r="S866" s="147"/>
      <c r="U866" s="141"/>
      <c r="V866" s="141"/>
      <c r="AD866" s="147"/>
    </row>
    <row r="867" spans="5:30">
      <c r="E867" s="145"/>
      <c r="F867" s="145"/>
      <c r="H867" s="146"/>
      <c r="I867" s="146"/>
      <c r="R867" s="147"/>
      <c r="S867" s="147"/>
      <c r="U867" s="141"/>
      <c r="V867" s="141"/>
      <c r="AD867" s="147"/>
    </row>
    <row r="868" spans="5:30">
      <c r="E868" s="145"/>
      <c r="F868" s="145"/>
      <c r="H868" s="146"/>
      <c r="I868" s="146"/>
      <c r="R868" s="147"/>
      <c r="S868" s="147"/>
      <c r="U868" s="141"/>
      <c r="V868" s="141"/>
      <c r="AD868" s="147"/>
    </row>
    <row r="869" spans="5:30">
      <c r="E869" s="145"/>
      <c r="F869" s="145"/>
      <c r="H869" s="146"/>
      <c r="I869" s="146"/>
      <c r="R869" s="147"/>
      <c r="S869" s="147"/>
      <c r="U869" s="141"/>
      <c r="V869" s="141"/>
      <c r="AD869" s="147"/>
    </row>
    <row r="870" spans="5:30">
      <c r="E870" s="145"/>
      <c r="F870" s="145"/>
      <c r="H870" s="146"/>
      <c r="I870" s="146"/>
      <c r="R870" s="147"/>
      <c r="S870" s="147"/>
      <c r="U870" s="141"/>
      <c r="V870" s="141"/>
      <c r="AD870" s="147"/>
    </row>
    <row r="871" spans="5:30">
      <c r="E871" s="145"/>
      <c r="F871" s="145"/>
      <c r="H871" s="146"/>
      <c r="I871" s="146"/>
      <c r="R871" s="147"/>
      <c r="S871" s="147"/>
      <c r="U871" s="141"/>
      <c r="V871" s="141"/>
      <c r="AD871" s="147"/>
    </row>
    <row r="872" spans="5:30">
      <c r="E872" s="145"/>
      <c r="F872" s="145"/>
      <c r="H872" s="146"/>
      <c r="I872" s="146"/>
      <c r="R872" s="147"/>
      <c r="S872" s="147"/>
      <c r="U872" s="141"/>
      <c r="V872" s="141"/>
      <c r="AD872" s="147"/>
    </row>
    <row r="873" spans="5:30">
      <c r="E873" s="145"/>
      <c r="F873" s="145"/>
      <c r="H873" s="146"/>
      <c r="I873" s="146"/>
      <c r="R873" s="147"/>
      <c r="S873" s="147"/>
      <c r="U873" s="141"/>
      <c r="V873" s="141"/>
      <c r="AD873" s="147"/>
    </row>
    <row r="874" spans="5:30">
      <c r="E874" s="145"/>
      <c r="F874" s="145"/>
      <c r="H874" s="146"/>
      <c r="I874" s="146"/>
      <c r="R874" s="147"/>
      <c r="S874" s="147"/>
      <c r="U874" s="141"/>
      <c r="V874" s="141"/>
      <c r="AD874" s="147"/>
    </row>
    <row r="875" spans="5:30">
      <c r="E875" s="145"/>
      <c r="F875" s="145"/>
      <c r="H875" s="146"/>
      <c r="I875" s="146"/>
      <c r="R875" s="147"/>
      <c r="S875" s="147"/>
      <c r="U875" s="141"/>
      <c r="V875" s="141"/>
      <c r="AD875" s="147"/>
    </row>
    <row r="876" spans="5:30">
      <c r="E876" s="145"/>
      <c r="F876" s="145"/>
      <c r="H876" s="146"/>
      <c r="I876" s="146"/>
      <c r="R876" s="147"/>
      <c r="S876" s="147"/>
      <c r="U876" s="141"/>
      <c r="V876" s="141"/>
      <c r="AD876" s="147"/>
    </row>
    <row r="877" spans="5:30">
      <c r="E877" s="145"/>
      <c r="F877" s="145"/>
      <c r="H877" s="146"/>
      <c r="I877" s="146"/>
      <c r="R877" s="147"/>
      <c r="S877" s="147"/>
      <c r="U877" s="141"/>
      <c r="V877" s="141"/>
      <c r="AD877" s="147"/>
    </row>
    <row r="878" spans="5:30">
      <c r="E878" s="145"/>
      <c r="F878" s="145"/>
      <c r="H878" s="146"/>
      <c r="I878" s="146"/>
      <c r="R878" s="147"/>
      <c r="S878" s="147"/>
      <c r="U878" s="141"/>
      <c r="V878" s="141"/>
      <c r="AD878" s="147"/>
    </row>
    <row r="879" spans="5:30">
      <c r="E879" s="145"/>
      <c r="F879" s="145"/>
      <c r="H879" s="146"/>
      <c r="I879" s="146"/>
      <c r="R879" s="147"/>
      <c r="S879" s="147"/>
      <c r="U879" s="141"/>
      <c r="V879" s="141"/>
      <c r="AD879" s="147"/>
    </row>
    <row r="880" spans="5:30">
      <c r="E880" s="145"/>
      <c r="F880" s="145"/>
      <c r="H880" s="146"/>
      <c r="I880" s="146"/>
      <c r="R880" s="147"/>
      <c r="S880" s="147"/>
      <c r="U880" s="141"/>
      <c r="V880" s="141"/>
      <c r="AD880" s="147"/>
    </row>
    <row r="881" spans="5:30">
      <c r="E881" s="145"/>
      <c r="F881" s="145"/>
      <c r="H881" s="146"/>
      <c r="I881" s="146"/>
      <c r="R881" s="147"/>
      <c r="S881" s="147"/>
      <c r="U881" s="141"/>
      <c r="V881" s="141"/>
    </row>
    <row r="882" spans="5:30">
      <c r="E882" s="145"/>
      <c r="F882" s="145"/>
      <c r="H882" s="146"/>
      <c r="I882" s="146"/>
      <c r="R882" s="147"/>
      <c r="S882" s="147"/>
      <c r="U882" s="141"/>
      <c r="V882" s="141"/>
      <c r="AD882" s="147"/>
    </row>
    <row r="883" spans="5:30">
      <c r="E883" s="145"/>
      <c r="F883" s="145"/>
      <c r="H883" s="146"/>
      <c r="I883" s="146"/>
      <c r="R883" s="147"/>
      <c r="S883" s="147"/>
      <c r="U883" s="141"/>
      <c r="V883" s="141"/>
      <c r="AD883" s="147"/>
    </row>
    <row r="884" spans="5:30">
      <c r="E884" s="145"/>
      <c r="F884" s="145"/>
      <c r="H884" s="146"/>
      <c r="I884" s="146"/>
      <c r="R884" s="147"/>
      <c r="S884" s="147"/>
      <c r="U884" s="141"/>
      <c r="V884" s="141"/>
      <c r="AD884" s="147"/>
    </row>
    <row r="885" spans="5:30">
      <c r="E885" s="145"/>
      <c r="F885" s="145"/>
      <c r="H885" s="146"/>
      <c r="I885" s="146"/>
      <c r="R885" s="147"/>
      <c r="S885" s="147"/>
      <c r="U885" s="141"/>
      <c r="V885" s="141"/>
      <c r="AD885" s="147"/>
    </row>
    <row r="886" spans="5:30">
      <c r="E886" s="145"/>
      <c r="F886" s="145"/>
      <c r="H886" s="146"/>
      <c r="I886" s="146"/>
      <c r="R886" s="147"/>
      <c r="S886" s="147"/>
      <c r="U886" s="141"/>
      <c r="V886" s="141"/>
      <c r="AD886" s="147"/>
    </row>
    <row r="887" spans="5:30">
      <c r="E887" s="145"/>
      <c r="F887" s="145"/>
      <c r="H887" s="146"/>
      <c r="I887" s="146"/>
      <c r="R887" s="147"/>
      <c r="S887" s="147"/>
      <c r="U887" s="141"/>
      <c r="V887" s="141"/>
      <c r="AD887" s="147"/>
    </row>
    <row r="888" spans="5:30">
      <c r="E888" s="145"/>
      <c r="F888" s="145"/>
      <c r="H888" s="146"/>
      <c r="I888" s="146"/>
      <c r="R888" s="147"/>
      <c r="S888" s="147"/>
      <c r="U888" s="141"/>
      <c r="V888" s="141"/>
      <c r="AD888" s="147"/>
    </row>
    <row r="889" spans="5:30">
      <c r="E889" s="145"/>
      <c r="F889" s="145"/>
      <c r="H889" s="146"/>
      <c r="I889" s="146"/>
      <c r="R889" s="147"/>
      <c r="S889" s="147"/>
      <c r="U889" s="141"/>
      <c r="V889" s="141"/>
      <c r="AD889" s="147"/>
    </row>
    <row r="890" spans="5:30">
      <c r="E890" s="145"/>
      <c r="F890" s="145"/>
      <c r="H890" s="146"/>
      <c r="I890" s="146"/>
      <c r="R890" s="147"/>
      <c r="S890" s="147"/>
      <c r="U890" s="141"/>
      <c r="V890" s="141"/>
      <c r="AD890" s="147"/>
    </row>
    <row r="891" spans="5:30">
      <c r="E891" s="145"/>
      <c r="F891" s="145"/>
      <c r="H891" s="146"/>
      <c r="I891" s="146"/>
      <c r="R891" s="147"/>
      <c r="S891" s="147"/>
      <c r="U891" s="141"/>
      <c r="V891" s="141"/>
      <c r="AD891" s="147"/>
    </row>
    <row r="892" spans="5:30">
      <c r="E892" s="145"/>
      <c r="F892" s="145"/>
      <c r="H892" s="146"/>
      <c r="I892" s="146"/>
      <c r="R892" s="147"/>
      <c r="S892" s="147"/>
      <c r="U892" s="141"/>
      <c r="V892" s="141"/>
      <c r="AD892" s="147"/>
    </row>
    <row r="893" spans="5:30">
      <c r="E893" s="145"/>
      <c r="F893" s="145"/>
      <c r="H893" s="146"/>
      <c r="I893" s="146"/>
      <c r="R893" s="147"/>
      <c r="S893" s="147"/>
      <c r="U893" s="141"/>
      <c r="V893" s="141"/>
      <c r="AD893" s="147"/>
    </row>
    <row r="894" spans="5:30">
      <c r="E894" s="145"/>
      <c r="F894" s="145"/>
      <c r="H894" s="146"/>
      <c r="I894" s="146"/>
      <c r="R894" s="147"/>
      <c r="S894" s="147"/>
      <c r="U894" s="141"/>
      <c r="V894" s="141"/>
      <c r="AD894" s="147"/>
    </row>
    <row r="895" spans="5:30">
      <c r="E895" s="145"/>
      <c r="F895" s="145"/>
      <c r="H895" s="146"/>
      <c r="I895" s="146"/>
      <c r="R895" s="147"/>
      <c r="S895" s="147"/>
      <c r="U895" s="141"/>
      <c r="V895" s="141"/>
      <c r="AD895" s="147"/>
    </row>
    <row r="896" spans="5:30">
      <c r="E896" s="145"/>
      <c r="F896" s="145"/>
      <c r="H896" s="146"/>
      <c r="I896" s="146"/>
      <c r="R896" s="147"/>
      <c r="S896" s="147"/>
      <c r="U896" s="141"/>
      <c r="V896" s="141"/>
      <c r="AD896" s="147"/>
    </row>
    <row r="897" spans="5:30">
      <c r="E897" s="145"/>
      <c r="F897" s="145"/>
      <c r="H897" s="146"/>
      <c r="I897" s="146"/>
      <c r="R897" s="147"/>
      <c r="S897" s="147"/>
      <c r="U897" s="141"/>
      <c r="V897" s="141"/>
      <c r="AD897" s="147"/>
    </row>
    <row r="898" spans="5:30">
      <c r="E898" s="145"/>
      <c r="F898" s="145"/>
      <c r="H898" s="146"/>
      <c r="I898" s="146"/>
      <c r="R898" s="147"/>
      <c r="S898" s="147"/>
      <c r="U898" s="141"/>
      <c r="V898" s="141"/>
      <c r="AD898" s="147"/>
    </row>
    <row r="899" spans="5:30">
      <c r="E899" s="145"/>
      <c r="F899" s="145"/>
      <c r="H899" s="146"/>
      <c r="I899" s="146"/>
      <c r="R899" s="147"/>
      <c r="S899" s="147"/>
      <c r="U899" s="141"/>
      <c r="V899" s="141"/>
      <c r="AD899" s="147"/>
    </row>
    <row r="900" spans="5:30">
      <c r="E900" s="145"/>
      <c r="F900" s="145"/>
      <c r="H900" s="146"/>
      <c r="I900" s="146"/>
      <c r="R900" s="147"/>
      <c r="S900" s="147"/>
      <c r="U900" s="141"/>
      <c r="V900" s="141"/>
      <c r="AD900" s="147"/>
    </row>
    <row r="901" spans="5:30">
      <c r="E901" s="145"/>
      <c r="F901" s="145"/>
      <c r="H901" s="146"/>
      <c r="I901" s="146"/>
      <c r="R901" s="147"/>
      <c r="S901" s="147"/>
      <c r="U901" s="141"/>
      <c r="V901" s="141"/>
      <c r="AD901" s="147"/>
    </row>
    <row r="902" spans="5:30">
      <c r="E902" s="145"/>
      <c r="F902" s="145"/>
      <c r="H902" s="146"/>
      <c r="I902" s="146"/>
      <c r="R902" s="147"/>
      <c r="S902" s="147"/>
      <c r="U902" s="141"/>
      <c r="V902" s="141"/>
      <c r="AD902" s="147"/>
    </row>
    <row r="903" spans="5:30">
      <c r="E903" s="145"/>
      <c r="F903" s="145"/>
      <c r="H903" s="146"/>
      <c r="I903" s="146"/>
      <c r="R903" s="147"/>
      <c r="S903" s="147"/>
      <c r="U903" s="141"/>
      <c r="V903" s="141"/>
      <c r="AD903" s="147"/>
    </row>
    <row r="904" spans="5:30">
      <c r="E904" s="145"/>
      <c r="F904" s="145"/>
      <c r="H904" s="146"/>
      <c r="I904" s="146"/>
      <c r="R904" s="147"/>
      <c r="S904" s="147"/>
      <c r="U904" s="141"/>
      <c r="V904" s="141"/>
      <c r="AD904" s="147"/>
    </row>
    <row r="905" spans="5:30">
      <c r="E905" s="145"/>
      <c r="F905" s="145"/>
      <c r="H905" s="146"/>
      <c r="I905" s="146"/>
      <c r="R905" s="147"/>
      <c r="S905" s="147"/>
      <c r="U905" s="141"/>
      <c r="V905" s="141"/>
      <c r="AD905" s="147"/>
    </row>
    <row r="906" spans="5:30">
      <c r="E906" s="145"/>
      <c r="F906" s="145"/>
      <c r="H906" s="146"/>
      <c r="I906" s="146"/>
      <c r="R906" s="147"/>
      <c r="S906" s="147"/>
      <c r="U906" s="141"/>
      <c r="V906" s="141"/>
      <c r="AD906" s="147"/>
    </row>
    <row r="907" spans="5:30">
      <c r="E907" s="145"/>
      <c r="F907" s="145"/>
      <c r="H907" s="146"/>
      <c r="I907" s="146"/>
      <c r="R907" s="147"/>
      <c r="S907" s="147"/>
      <c r="U907" s="141"/>
      <c r="V907" s="141"/>
      <c r="AD907" s="147"/>
    </row>
    <row r="908" spans="5:30">
      <c r="E908" s="145"/>
      <c r="F908" s="145"/>
      <c r="H908" s="146"/>
      <c r="I908" s="146"/>
      <c r="R908" s="147"/>
      <c r="S908" s="147"/>
      <c r="U908" s="141"/>
      <c r="V908" s="141"/>
      <c r="AD908" s="147"/>
    </row>
    <row r="909" spans="5:30">
      <c r="E909" s="145"/>
      <c r="F909" s="145"/>
      <c r="H909" s="146"/>
      <c r="I909" s="146"/>
      <c r="R909" s="147"/>
      <c r="S909" s="147"/>
      <c r="U909" s="141"/>
      <c r="V909" s="141"/>
      <c r="AD909" s="147"/>
    </row>
    <row r="910" spans="5:30">
      <c r="E910" s="145"/>
      <c r="F910" s="145"/>
      <c r="H910" s="146"/>
      <c r="I910" s="146"/>
      <c r="R910" s="147"/>
      <c r="S910" s="147"/>
      <c r="U910" s="141"/>
      <c r="V910" s="141"/>
      <c r="AD910" s="147"/>
    </row>
    <row r="911" spans="5:30">
      <c r="E911" s="145"/>
      <c r="F911" s="145"/>
      <c r="H911" s="146"/>
      <c r="I911" s="146"/>
      <c r="R911" s="147"/>
      <c r="S911" s="147"/>
      <c r="U911" s="141"/>
      <c r="V911" s="141"/>
      <c r="AD911" s="147"/>
    </row>
    <row r="912" spans="5:30">
      <c r="E912" s="145"/>
      <c r="F912" s="145"/>
      <c r="H912" s="146"/>
      <c r="I912" s="146"/>
      <c r="R912" s="147"/>
      <c r="S912" s="147"/>
      <c r="U912" s="141"/>
      <c r="V912" s="141"/>
      <c r="AD912" s="147"/>
    </row>
    <row r="913" spans="5:40">
      <c r="E913" s="145"/>
      <c r="F913" s="145"/>
      <c r="H913" s="146"/>
      <c r="I913" s="146"/>
      <c r="R913" s="147"/>
      <c r="S913" s="147"/>
      <c r="U913" s="141"/>
      <c r="V913" s="141"/>
      <c r="AD913" s="147"/>
    </row>
    <row r="914" spans="5:40">
      <c r="E914" s="145"/>
      <c r="F914" s="145"/>
      <c r="H914" s="146"/>
      <c r="I914" s="146"/>
      <c r="R914" s="147"/>
      <c r="S914" s="147"/>
      <c r="U914" s="141"/>
      <c r="V914" s="141"/>
      <c r="AD914" s="147"/>
    </row>
    <row r="915" spans="5:40">
      <c r="E915" s="145"/>
      <c r="F915" s="145"/>
      <c r="H915" s="146"/>
      <c r="I915" s="146"/>
      <c r="R915" s="147"/>
      <c r="S915" s="147"/>
      <c r="U915" s="141"/>
      <c r="V915" s="141"/>
      <c r="AD915" s="147"/>
    </row>
    <row r="916" spans="5:40">
      <c r="E916" s="145"/>
      <c r="F916" s="145"/>
      <c r="H916" s="146"/>
      <c r="I916" s="146"/>
      <c r="R916" s="147"/>
      <c r="S916" s="147"/>
      <c r="U916" s="141"/>
      <c r="V916" s="141"/>
      <c r="AD916" s="147"/>
    </row>
    <row r="917" spans="5:40">
      <c r="E917" s="145"/>
      <c r="F917" s="145"/>
      <c r="H917" s="146"/>
      <c r="I917" s="146"/>
      <c r="R917" s="147"/>
      <c r="S917" s="147"/>
      <c r="U917" s="141"/>
      <c r="V917" s="141"/>
      <c r="AD917" s="147"/>
    </row>
    <row r="918" spans="5:40">
      <c r="E918" s="145"/>
      <c r="F918" s="145"/>
      <c r="H918" s="146"/>
      <c r="I918" s="146"/>
      <c r="R918" s="147"/>
      <c r="S918" s="147"/>
      <c r="U918" s="141"/>
      <c r="V918" s="141"/>
      <c r="AD918" s="147"/>
    </row>
    <row r="919" spans="5:40">
      <c r="E919" s="145"/>
      <c r="F919" s="145"/>
      <c r="G919" s="147"/>
      <c r="H919" s="146"/>
      <c r="I919" s="146"/>
      <c r="J919" s="147"/>
      <c r="K919" s="147"/>
      <c r="N919" s="147"/>
      <c r="O919" s="147"/>
      <c r="P919" s="147"/>
      <c r="Q919" s="147"/>
      <c r="R919" s="147"/>
      <c r="S919" s="147"/>
      <c r="T919" s="147"/>
      <c r="U919" s="147"/>
      <c r="V919" s="147"/>
      <c r="AD919" s="147"/>
      <c r="AE919" s="147"/>
      <c r="AF919" s="147"/>
      <c r="AG919" s="147"/>
      <c r="AH919" s="147"/>
      <c r="AJ919" s="147"/>
      <c r="AK919" s="147"/>
      <c r="AL919" s="147"/>
      <c r="AM919" s="147"/>
      <c r="AN919" s="147"/>
    </row>
    <row r="920" spans="5:40">
      <c r="E920" s="145"/>
      <c r="F920" s="145"/>
      <c r="H920" s="146"/>
      <c r="I920" s="146"/>
      <c r="R920" s="147"/>
      <c r="S920" s="147"/>
      <c r="U920" s="141"/>
      <c r="V920" s="141"/>
      <c r="AD920" s="147"/>
    </row>
    <row r="921" spans="5:40">
      <c r="E921" s="145"/>
      <c r="F921" s="145"/>
      <c r="H921" s="146"/>
      <c r="I921" s="146"/>
      <c r="R921" s="147"/>
      <c r="S921" s="147"/>
      <c r="U921" s="141"/>
      <c r="V921" s="141"/>
      <c r="AD921" s="147"/>
    </row>
    <row r="922" spans="5:40">
      <c r="E922" s="145"/>
      <c r="F922" s="145"/>
      <c r="H922" s="146"/>
      <c r="I922" s="146"/>
      <c r="R922" s="147"/>
      <c r="S922" s="147"/>
      <c r="U922" s="141"/>
      <c r="V922" s="141"/>
      <c r="AD922" s="147"/>
    </row>
    <row r="923" spans="5:40">
      <c r="E923" s="145"/>
      <c r="F923" s="145"/>
      <c r="H923" s="146"/>
      <c r="I923" s="146"/>
      <c r="R923" s="147"/>
      <c r="S923" s="147"/>
      <c r="U923" s="141"/>
      <c r="V923" s="141"/>
      <c r="AD923" s="147"/>
    </row>
    <row r="924" spans="5:40">
      <c r="E924" s="145"/>
      <c r="F924" s="145"/>
      <c r="H924" s="146"/>
      <c r="I924" s="146"/>
      <c r="R924" s="147"/>
      <c r="S924" s="147"/>
      <c r="U924" s="141"/>
      <c r="V924" s="141"/>
      <c r="AD924" s="147"/>
    </row>
    <row r="925" spans="5:40">
      <c r="E925" s="145"/>
      <c r="F925" s="145"/>
      <c r="H925" s="146"/>
      <c r="I925" s="146"/>
      <c r="R925" s="147"/>
      <c r="S925" s="147"/>
      <c r="U925" s="141"/>
      <c r="V925" s="141"/>
      <c r="AD925" s="147"/>
    </row>
    <row r="926" spans="5:40">
      <c r="E926" s="145"/>
      <c r="F926" s="145"/>
      <c r="H926" s="146"/>
      <c r="I926" s="146"/>
      <c r="R926" s="147"/>
      <c r="S926" s="147"/>
      <c r="U926" s="141"/>
      <c r="V926" s="141"/>
      <c r="AD926" s="147"/>
    </row>
    <row r="927" spans="5:40">
      <c r="E927" s="145"/>
      <c r="F927" s="145"/>
      <c r="H927" s="146"/>
      <c r="I927" s="146"/>
      <c r="R927" s="147"/>
      <c r="S927" s="147"/>
      <c r="U927" s="141"/>
      <c r="V927" s="141"/>
      <c r="AD927" s="147"/>
    </row>
    <row r="928" spans="5:40">
      <c r="E928" s="145"/>
      <c r="F928" s="145"/>
      <c r="H928" s="146"/>
      <c r="I928" s="146"/>
      <c r="R928" s="147"/>
      <c r="S928" s="147"/>
      <c r="U928" s="141"/>
      <c r="V928" s="141"/>
      <c r="AD928" s="147"/>
    </row>
    <row r="929" spans="5:30">
      <c r="E929" s="145"/>
      <c r="F929" s="145"/>
      <c r="H929" s="146"/>
      <c r="I929" s="146"/>
      <c r="R929" s="147"/>
      <c r="S929" s="147"/>
      <c r="U929" s="141"/>
      <c r="V929" s="141"/>
      <c r="AD929" s="147"/>
    </row>
    <row r="930" spans="5:30">
      <c r="E930" s="145"/>
      <c r="F930" s="145"/>
      <c r="H930" s="146"/>
      <c r="I930" s="146"/>
      <c r="R930" s="147"/>
      <c r="S930" s="147"/>
      <c r="U930" s="141"/>
      <c r="V930" s="141"/>
      <c r="AD930" s="147"/>
    </row>
    <row r="931" spans="5:30">
      <c r="E931" s="145"/>
      <c r="F931" s="145"/>
      <c r="H931" s="146"/>
      <c r="I931" s="146"/>
      <c r="R931" s="147"/>
      <c r="S931" s="147"/>
      <c r="U931" s="141"/>
      <c r="V931" s="141"/>
      <c r="AD931" s="147"/>
    </row>
    <row r="932" spans="5:30">
      <c r="E932" s="145"/>
      <c r="F932" s="145"/>
      <c r="H932" s="146"/>
      <c r="I932" s="146"/>
      <c r="R932" s="147"/>
      <c r="S932" s="147"/>
      <c r="U932" s="141"/>
      <c r="V932" s="141"/>
      <c r="AD932" s="147"/>
    </row>
    <row r="933" spans="5:30">
      <c r="E933" s="145"/>
      <c r="F933" s="145"/>
      <c r="H933" s="146"/>
      <c r="I933" s="146"/>
      <c r="R933" s="147"/>
      <c r="S933" s="147"/>
      <c r="U933" s="141"/>
      <c r="V933" s="141"/>
      <c r="AD933" s="147"/>
    </row>
    <row r="934" spans="5:30">
      <c r="E934" s="145"/>
      <c r="F934" s="145"/>
      <c r="H934" s="146"/>
      <c r="I934" s="146"/>
      <c r="R934" s="147"/>
      <c r="S934" s="147"/>
      <c r="U934" s="141"/>
      <c r="V934" s="141"/>
      <c r="AD934" s="147"/>
    </row>
    <row r="935" spans="5:30">
      <c r="E935" s="145"/>
      <c r="F935" s="145"/>
      <c r="H935" s="146"/>
      <c r="I935" s="146"/>
      <c r="R935" s="147"/>
      <c r="S935" s="147"/>
      <c r="U935" s="141"/>
      <c r="V935" s="141"/>
      <c r="AD935" s="147"/>
    </row>
    <row r="936" spans="5:30">
      <c r="E936" s="145"/>
      <c r="F936" s="145"/>
      <c r="H936" s="146"/>
      <c r="I936" s="146"/>
      <c r="R936" s="147"/>
      <c r="S936" s="147"/>
      <c r="U936" s="141"/>
      <c r="V936" s="141"/>
      <c r="AD936" s="147"/>
    </row>
    <row r="937" spans="5:30">
      <c r="E937" s="145"/>
      <c r="F937" s="145"/>
      <c r="H937" s="146"/>
      <c r="I937" s="146"/>
      <c r="R937" s="147"/>
      <c r="S937" s="147"/>
      <c r="U937" s="141"/>
      <c r="V937" s="141"/>
      <c r="AD937" s="147"/>
    </row>
    <row r="938" spans="5:30">
      <c r="E938" s="145"/>
      <c r="F938" s="145"/>
      <c r="H938" s="146"/>
      <c r="I938" s="146"/>
      <c r="R938" s="147"/>
      <c r="S938" s="147"/>
      <c r="U938" s="141"/>
      <c r="V938" s="141"/>
      <c r="AD938" s="147"/>
    </row>
    <row r="939" spans="5:30">
      <c r="E939" s="145"/>
      <c r="F939" s="145"/>
      <c r="H939" s="146"/>
      <c r="I939" s="146"/>
      <c r="R939" s="147"/>
      <c r="S939" s="147"/>
      <c r="U939" s="141"/>
      <c r="V939" s="141"/>
      <c r="AD939" s="147"/>
    </row>
    <row r="940" spans="5:30">
      <c r="E940" s="145"/>
      <c r="F940" s="145"/>
      <c r="H940" s="146"/>
      <c r="I940" s="146"/>
      <c r="R940" s="147"/>
      <c r="S940" s="147"/>
      <c r="U940" s="141"/>
      <c r="V940" s="141"/>
      <c r="AD940" s="147"/>
    </row>
    <row r="941" spans="5:30">
      <c r="E941" s="145"/>
      <c r="F941" s="145"/>
      <c r="H941" s="146"/>
      <c r="I941" s="146"/>
      <c r="R941" s="147"/>
      <c r="S941" s="147"/>
      <c r="U941" s="141"/>
      <c r="V941" s="141"/>
      <c r="AD941" s="147"/>
    </row>
    <row r="942" spans="5:30">
      <c r="E942" s="145"/>
      <c r="F942" s="145"/>
      <c r="H942" s="146"/>
      <c r="I942" s="146"/>
      <c r="R942" s="147"/>
      <c r="S942" s="147"/>
      <c r="U942" s="141"/>
      <c r="V942" s="141"/>
      <c r="AD942" s="147"/>
    </row>
    <row r="943" spans="5:30">
      <c r="E943" s="145"/>
      <c r="F943" s="145"/>
      <c r="H943" s="146"/>
      <c r="I943" s="146"/>
      <c r="R943" s="147"/>
      <c r="S943" s="147"/>
      <c r="U943" s="141"/>
      <c r="V943" s="141"/>
      <c r="AD943" s="147"/>
    </row>
    <row r="944" spans="5:30">
      <c r="E944" s="145"/>
      <c r="F944" s="145"/>
      <c r="H944" s="146"/>
      <c r="I944" s="146"/>
      <c r="R944" s="147"/>
      <c r="S944" s="147"/>
      <c r="U944" s="141"/>
      <c r="V944" s="141"/>
      <c r="AD944" s="147"/>
    </row>
    <row r="945" spans="5:30">
      <c r="E945" s="145"/>
      <c r="F945" s="145"/>
      <c r="H945" s="146"/>
      <c r="I945" s="146"/>
      <c r="R945" s="147"/>
      <c r="S945" s="147"/>
      <c r="U945" s="141"/>
      <c r="V945" s="141"/>
      <c r="AD945" s="147"/>
    </row>
    <row r="946" spans="5:30">
      <c r="E946" s="145"/>
      <c r="F946" s="145"/>
      <c r="H946" s="146"/>
      <c r="I946" s="146"/>
      <c r="R946" s="147"/>
      <c r="S946" s="147"/>
      <c r="U946" s="141"/>
      <c r="V946" s="141"/>
      <c r="AD946" s="147"/>
    </row>
    <row r="947" spans="5:30">
      <c r="E947" s="145"/>
      <c r="F947" s="145"/>
      <c r="H947" s="146"/>
      <c r="I947" s="146"/>
      <c r="R947" s="147"/>
      <c r="S947" s="147"/>
      <c r="U947" s="141"/>
      <c r="V947" s="141"/>
      <c r="AD947" s="147"/>
    </row>
    <row r="948" spans="5:30">
      <c r="E948" s="145"/>
      <c r="F948" s="145"/>
      <c r="H948" s="146"/>
      <c r="I948" s="146"/>
      <c r="R948" s="147"/>
      <c r="S948" s="147"/>
      <c r="U948" s="141"/>
      <c r="V948" s="141"/>
      <c r="AD948" s="147"/>
    </row>
    <row r="949" spans="5:30">
      <c r="E949" s="145"/>
      <c r="F949" s="145"/>
      <c r="H949" s="146"/>
      <c r="I949" s="146"/>
      <c r="R949" s="147"/>
      <c r="S949" s="147"/>
      <c r="U949" s="141"/>
      <c r="V949" s="141"/>
      <c r="AD949" s="147"/>
    </row>
    <row r="950" spans="5:30">
      <c r="E950" s="145"/>
      <c r="F950" s="145"/>
      <c r="H950" s="146"/>
      <c r="I950" s="146"/>
      <c r="R950" s="147"/>
      <c r="S950" s="147"/>
      <c r="U950" s="141"/>
      <c r="V950" s="141"/>
      <c r="AD950" s="147"/>
    </row>
    <row r="951" spans="5:30">
      <c r="E951" s="145"/>
      <c r="F951" s="145"/>
      <c r="H951" s="146"/>
      <c r="I951" s="146"/>
      <c r="R951" s="147"/>
      <c r="S951" s="147"/>
      <c r="U951" s="141"/>
      <c r="V951" s="141"/>
      <c r="AD951" s="147"/>
    </row>
    <row r="952" spans="5:30">
      <c r="E952" s="145"/>
      <c r="F952" s="145"/>
      <c r="H952" s="146"/>
      <c r="I952" s="146"/>
      <c r="R952" s="147"/>
      <c r="S952" s="147"/>
      <c r="U952" s="141"/>
      <c r="V952" s="141"/>
      <c r="AD952" s="147"/>
    </row>
    <row r="953" spans="5:30">
      <c r="E953" s="145"/>
      <c r="F953" s="145"/>
      <c r="H953" s="146"/>
      <c r="I953" s="146"/>
      <c r="R953" s="147"/>
      <c r="S953" s="147"/>
      <c r="U953" s="141"/>
      <c r="V953" s="141"/>
      <c r="AD953" s="147"/>
    </row>
    <row r="954" spans="5:30">
      <c r="E954" s="145"/>
      <c r="F954" s="145"/>
      <c r="H954" s="146"/>
      <c r="I954" s="146"/>
      <c r="R954" s="147"/>
      <c r="S954" s="147"/>
      <c r="U954" s="141"/>
      <c r="V954" s="141"/>
      <c r="AD954" s="147"/>
    </row>
    <row r="955" spans="5:30">
      <c r="E955" s="145"/>
      <c r="F955" s="145"/>
      <c r="H955" s="146"/>
      <c r="I955" s="146"/>
      <c r="R955" s="147"/>
      <c r="S955" s="147"/>
      <c r="U955" s="141"/>
      <c r="V955" s="141"/>
      <c r="AD955" s="147"/>
    </row>
    <row r="956" spans="5:30">
      <c r="E956" s="145"/>
      <c r="F956" s="145"/>
      <c r="H956" s="146"/>
      <c r="I956" s="146"/>
      <c r="R956" s="147"/>
      <c r="S956" s="147"/>
      <c r="U956" s="141"/>
      <c r="V956" s="141"/>
      <c r="AD956" s="147"/>
    </row>
    <row r="957" spans="5:30">
      <c r="E957" s="145"/>
      <c r="F957" s="145"/>
      <c r="H957" s="146"/>
      <c r="I957" s="146"/>
      <c r="R957" s="147"/>
      <c r="S957" s="147"/>
      <c r="U957" s="141"/>
      <c r="V957" s="141"/>
      <c r="AD957" s="147"/>
    </row>
    <row r="958" spans="5:30">
      <c r="E958" s="145"/>
      <c r="F958" s="145"/>
      <c r="H958" s="146"/>
      <c r="I958" s="146"/>
      <c r="R958" s="147"/>
      <c r="S958" s="147"/>
      <c r="U958" s="141"/>
      <c r="V958" s="141"/>
      <c r="AD958" s="147"/>
    </row>
    <row r="959" spans="5:30">
      <c r="E959" s="145"/>
      <c r="F959" s="145"/>
      <c r="H959" s="146"/>
      <c r="I959" s="146"/>
      <c r="R959" s="147"/>
      <c r="S959" s="147"/>
      <c r="U959" s="141"/>
      <c r="V959" s="141"/>
      <c r="AD959" s="147"/>
    </row>
    <row r="960" spans="5:30">
      <c r="E960" s="145"/>
      <c r="F960" s="145"/>
      <c r="H960" s="146"/>
      <c r="I960" s="146"/>
      <c r="R960" s="147"/>
      <c r="S960" s="147"/>
      <c r="U960" s="141"/>
      <c r="V960" s="141"/>
      <c r="AD960" s="147"/>
    </row>
    <row r="961" spans="5:30">
      <c r="E961" s="145"/>
      <c r="F961" s="145"/>
      <c r="H961" s="146"/>
      <c r="I961" s="146"/>
      <c r="R961" s="147"/>
      <c r="S961" s="147"/>
      <c r="U961" s="141"/>
      <c r="V961" s="141"/>
      <c r="AD961" s="147"/>
    </row>
    <row r="962" spans="5:30">
      <c r="E962" s="145"/>
      <c r="F962" s="145"/>
      <c r="H962" s="146"/>
      <c r="I962" s="146"/>
      <c r="R962" s="147"/>
      <c r="S962" s="147"/>
      <c r="U962" s="141"/>
      <c r="V962" s="141"/>
      <c r="AD962" s="147"/>
    </row>
    <row r="963" spans="5:30">
      <c r="E963" s="145"/>
      <c r="F963" s="145"/>
      <c r="H963" s="146"/>
      <c r="I963" s="146"/>
      <c r="R963" s="147"/>
      <c r="S963" s="147"/>
      <c r="U963" s="141"/>
      <c r="V963" s="141"/>
      <c r="AD963" s="147"/>
    </row>
    <row r="964" spans="5:30">
      <c r="E964" s="145"/>
      <c r="F964" s="145"/>
      <c r="H964" s="146"/>
      <c r="I964" s="146"/>
      <c r="R964" s="147"/>
      <c r="S964" s="147"/>
      <c r="U964" s="141"/>
      <c r="V964" s="141"/>
      <c r="AD964" s="147"/>
    </row>
    <row r="965" spans="5:30">
      <c r="E965" s="145"/>
      <c r="F965" s="145"/>
      <c r="H965" s="146"/>
      <c r="I965" s="146"/>
      <c r="R965" s="147"/>
      <c r="S965" s="147"/>
      <c r="U965" s="141"/>
      <c r="V965" s="141"/>
      <c r="AD965" s="147"/>
    </row>
    <row r="966" spans="5:30">
      <c r="E966" s="145"/>
      <c r="F966" s="145"/>
      <c r="H966" s="146"/>
      <c r="I966" s="146"/>
      <c r="R966" s="147"/>
      <c r="S966" s="147"/>
      <c r="U966" s="141"/>
      <c r="V966" s="141"/>
      <c r="AD966" s="147"/>
    </row>
    <row r="967" spans="5:30">
      <c r="E967" s="145"/>
      <c r="F967" s="145"/>
      <c r="H967" s="146"/>
      <c r="I967" s="146"/>
      <c r="R967" s="147"/>
      <c r="S967" s="147"/>
      <c r="U967" s="141"/>
      <c r="V967" s="141"/>
      <c r="AD967" s="147"/>
    </row>
    <row r="968" spans="5:30">
      <c r="E968" s="145"/>
      <c r="F968" s="145"/>
      <c r="H968" s="146"/>
      <c r="I968" s="146"/>
      <c r="R968" s="147"/>
      <c r="S968" s="147"/>
      <c r="U968" s="141"/>
      <c r="V968" s="141"/>
      <c r="AD968" s="147"/>
    </row>
    <row r="969" spans="5:30">
      <c r="E969" s="145"/>
      <c r="F969" s="145"/>
      <c r="H969" s="146"/>
      <c r="I969" s="146"/>
      <c r="R969" s="147"/>
      <c r="S969" s="147"/>
      <c r="U969" s="141"/>
      <c r="V969" s="141"/>
      <c r="AD969" s="147"/>
    </row>
    <row r="970" spans="5:30">
      <c r="E970" s="145"/>
      <c r="F970" s="145"/>
      <c r="H970" s="146"/>
      <c r="I970" s="146"/>
      <c r="R970" s="147"/>
      <c r="S970" s="147"/>
      <c r="U970" s="141"/>
      <c r="V970" s="141"/>
      <c r="AD970" s="147"/>
    </row>
    <row r="971" spans="5:30">
      <c r="E971" s="145"/>
      <c r="F971" s="145"/>
      <c r="H971" s="146"/>
      <c r="I971" s="146"/>
      <c r="R971" s="147"/>
      <c r="S971" s="147"/>
      <c r="U971" s="141"/>
      <c r="V971" s="141"/>
      <c r="AD971" s="147"/>
    </row>
    <row r="972" spans="5:30">
      <c r="E972" s="145"/>
      <c r="F972" s="145"/>
      <c r="H972" s="146"/>
      <c r="I972" s="146"/>
      <c r="R972" s="147"/>
      <c r="S972" s="147"/>
      <c r="U972" s="141"/>
      <c r="V972" s="141"/>
      <c r="AD972" s="147"/>
    </row>
    <row r="973" spans="5:30">
      <c r="E973" s="145"/>
      <c r="F973" s="145"/>
      <c r="H973" s="146"/>
      <c r="I973" s="146"/>
      <c r="R973" s="147"/>
      <c r="S973" s="147"/>
      <c r="U973" s="141"/>
      <c r="V973" s="141"/>
      <c r="AD973" s="147"/>
    </row>
    <row r="974" spans="5:30">
      <c r="E974" s="145"/>
      <c r="F974" s="145"/>
      <c r="H974" s="146"/>
      <c r="I974" s="146"/>
      <c r="R974" s="147"/>
      <c r="S974" s="147"/>
      <c r="U974" s="141"/>
      <c r="V974" s="141"/>
      <c r="AD974" s="147"/>
    </row>
    <row r="975" spans="5:30">
      <c r="E975" s="145"/>
      <c r="F975" s="145"/>
      <c r="H975" s="146"/>
      <c r="I975" s="146"/>
      <c r="R975" s="147"/>
      <c r="S975" s="147"/>
      <c r="U975" s="141"/>
      <c r="V975" s="141"/>
      <c r="AD975" s="147"/>
    </row>
    <row r="976" spans="5:30">
      <c r="E976" s="145"/>
      <c r="F976" s="145"/>
      <c r="H976" s="146"/>
      <c r="I976" s="146"/>
      <c r="R976" s="147"/>
      <c r="S976" s="147"/>
      <c r="U976" s="141"/>
      <c r="V976" s="141"/>
      <c r="AD976" s="147"/>
    </row>
    <row r="977" spans="5:30">
      <c r="E977" s="145"/>
      <c r="F977" s="145"/>
      <c r="H977" s="146"/>
      <c r="I977" s="146"/>
      <c r="R977" s="147"/>
      <c r="S977" s="147"/>
      <c r="U977" s="141"/>
      <c r="V977" s="141"/>
      <c r="AD977" s="147"/>
    </row>
    <row r="978" spans="5:30">
      <c r="E978" s="145"/>
      <c r="F978" s="145"/>
      <c r="H978" s="146"/>
      <c r="I978" s="146"/>
      <c r="R978" s="147"/>
      <c r="S978" s="147"/>
      <c r="U978" s="141"/>
      <c r="V978" s="141"/>
      <c r="AD978" s="147"/>
    </row>
    <row r="979" spans="5:30">
      <c r="E979" s="145"/>
      <c r="F979" s="145"/>
      <c r="H979" s="146"/>
      <c r="I979" s="146"/>
      <c r="R979" s="147"/>
      <c r="S979" s="147"/>
      <c r="U979" s="141"/>
      <c r="V979" s="141"/>
      <c r="AD979" s="147"/>
    </row>
    <row r="980" spans="5:30">
      <c r="E980" s="145"/>
      <c r="F980" s="145"/>
      <c r="H980" s="146"/>
      <c r="I980" s="146"/>
      <c r="R980" s="147"/>
      <c r="S980" s="147"/>
      <c r="U980" s="141"/>
      <c r="V980" s="141"/>
      <c r="AD980" s="147"/>
    </row>
    <row r="981" spans="5:30">
      <c r="E981" s="145"/>
      <c r="F981" s="145"/>
      <c r="H981" s="146"/>
      <c r="I981" s="146"/>
      <c r="R981" s="147"/>
      <c r="S981" s="147"/>
      <c r="U981" s="141"/>
      <c r="V981" s="141"/>
      <c r="AD981" s="147"/>
    </row>
    <row r="982" spans="5:30">
      <c r="E982" s="145"/>
      <c r="F982" s="145"/>
      <c r="H982" s="146"/>
      <c r="I982" s="146"/>
      <c r="R982" s="147"/>
      <c r="S982" s="147"/>
      <c r="U982" s="141"/>
      <c r="V982" s="141"/>
      <c r="AD982" s="147"/>
    </row>
    <row r="983" spans="5:30">
      <c r="E983" s="145"/>
      <c r="F983" s="145"/>
      <c r="H983" s="146"/>
      <c r="I983" s="146"/>
      <c r="R983" s="147"/>
      <c r="S983" s="147"/>
      <c r="U983" s="141"/>
      <c r="V983" s="141"/>
      <c r="AD983" s="147"/>
    </row>
    <row r="984" spans="5:30">
      <c r="E984" s="145"/>
      <c r="F984" s="145"/>
      <c r="H984" s="146"/>
      <c r="I984" s="146"/>
      <c r="R984" s="147"/>
      <c r="S984" s="147"/>
      <c r="U984" s="141"/>
      <c r="V984" s="141"/>
      <c r="AD984" s="147"/>
    </row>
    <row r="985" spans="5:30">
      <c r="E985" s="145"/>
      <c r="F985" s="145"/>
      <c r="H985" s="146"/>
      <c r="I985" s="146"/>
      <c r="R985" s="147"/>
      <c r="S985" s="147"/>
      <c r="U985" s="141"/>
      <c r="V985" s="141"/>
      <c r="AD985" s="147"/>
    </row>
    <row r="986" spans="5:30">
      <c r="E986" s="145"/>
      <c r="F986" s="145"/>
      <c r="H986" s="146"/>
      <c r="I986" s="146"/>
      <c r="R986" s="147"/>
      <c r="S986" s="147"/>
      <c r="U986" s="141"/>
      <c r="V986" s="141"/>
      <c r="AD986" s="147"/>
    </row>
    <row r="987" spans="5:30">
      <c r="E987" s="145"/>
      <c r="F987" s="145"/>
      <c r="H987" s="146"/>
      <c r="I987" s="146"/>
      <c r="R987" s="147"/>
      <c r="S987" s="147"/>
      <c r="U987" s="141"/>
      <c r="V987" s="141"/>
      <c r="AD987" s="147"/>
    </row>
    <row r="988" spans="5:30">
      <c r="E988" s="145"/>
      <c r="F988" s="145"/>
      <c r="H988" s="146"/>
      <c r="I988" s="146"/>
      <c r="R988" s="147"/>
      <c r="S988" s="147"/>
      <c r="U988" s="141"/>
      <c r="V988" s="141"/>
      <c r="AD988" s="147"/>
    </row>
    <row r="989" spans="5:30">
      <c r="E989" s="145"/>
      <c r="F989" s="145"/>
      <c r="H989" s="146"/>
      <c r="I989" s="146"/>
      <c r="R989" s="147"/>
      <c r="S989" s="147"/>
      <c r="U989" s="141"/>
      <c r="V989" s="141"/>
      <c r="AD989" s="147"/>
    </row>
    <row r="990" spans="5:30">
      <c r="E990" s="145"/>
      <c r="F990" s="145"/>
      <c r="H990" s="146"/>
      <c r="I990" s="146"/>
      <c r="R990" s="147"/>
      <c r="S990" s="147"/>
      <c r="U990" s="141"/>
      <c r="V990" s="141"/>
      <c r="AD990" s="147"/>
    </row>
    <row r="991" spans="5:30">
      <c r="E991" s="145"/>
      <c r="F991" s="145"/>
      <c r="I991" s="146"/>
      <c r="R991" s="147"/>
      <c r="S991" s="147"/>
      <c r="U991" s="141"/>
      <c r="V991" s="141"/>
      <c r="AD991" s="147"/>
    </row>
    <row r="992" spans="5:30">
      <c r="E992" s="145"/>
      <c r="F992" s="145"/>
      <c r="I992" s="146"/>
      <c r="R992" s="147"/>
      <c r="S992" s="147"/>
      <c r="U992" s="141"/>
      <c r="V992" s="141"/>
      <c r="AD992" s="147"/>
    </row>
    <row r="993" spans="5:40">
      <c r="E993" s="145"/>
      <c r="F993" s="145"/>
      <c r="H993" s="146"/>
      <c r="I993" s="146"/>
      <c r="R993" s="147"/>
      <c r="S993" s="147"/>
      <c r="U993" s="141"/>
      <c r="V993" s="141"/>
      <c r="AD993" s="147"/>
    </row>
    <row r="994" spans="5:40">
      <c r="E994" s="145"/>
      <c r="F994" s="145"/>
      <c r="I994" s="146"/>
      <c r="R994" s="147"/>
      <c r="S994" s="147"/>
      <c r="U994" s="141"/>
      <c r="V994" s="141"/>
      <c r="AD994" s="147"/>
    </row>
    <row r="995" spans="5:40">
      <c r="E995" s="145"/>
      <c r="F995" s="145"/>
      <c r="H995" s="146"/>
      <c r="I995" s="146"/>
      <c r="R995" s="147"/>
      <c r="S995" s="147"/>
      <c r="U995" s="141"/>
      <c r="V995" s="141"/>
      <c r="AD995" s="147"/>
    </row>
    <row r="996" spans="5:40">
      <c r="E996" s="145"/>
      <c r="F996" s="145"/>
      <c r="I996" s="146"/>
      <c r="R996" s="147"/>
      <c r="S996" s="147"/>
      <c r="U996" s="141"/>
      <c r="V996" s="141"/>
      <c r="AD996" s="147"/>
    </row>
    <row r="997" spans="5:40">
      <c r="E997" s="145"/>
      <c r="F997" s="145"/>
      <c r="I997" s="146"/>
      <c r="R997" s="147"/>
      <c r="S997" s="147"/>
      <c r="U997" s="141"/>
      <c r="V997" s="141"/>
      <c r="AD997" s="147"/>
    </row>
    <row r="998" spans="5:40">
      <c r="E998" s="145"/>
      <c r="F998" s="145"/>
      <c r="I998" s="146"/>
      <c r="R998" s="147"/>
      <c r="S998" s="147"/>
      <c r="U998" s="141"/>
      <c r="V998" s="141"/>
      <c r="AD998" s="147"/>
    </row>
    <row r="999" spans="5:40">
      <c r="E999" s="145"/>
      <c r="F999" s="145"/>
      <c r="I999" s="146"/>
      <c r="R999" s="147"/>
      <c r="S999" s="147"/>
      <c r="U999" s="141"/>
      <c r="V999" s="141"/>
      <c r="AD999" s="147"/>
    </row>
    <row r="1000" spans="5:40">
      <c r="E1000" s="145"/>
      <c r="F1000" s="145"/>
      <c r="I1000" s="146"/>
      <c r="R1000" s="147"/>
      <c r="S1000" s="147"/>
      <c r="U1000" s="141"/>
      <c r="V1000" s="141"/>
      <c r="AD1000" s="147"/>
    </row>
    <row r="1001" spans="5:40">
      <c r="E1001" s="145"/>
      <c r="F1001" s="145"/>
      <c r="I1001" s="146"/>
      <c r="R1001" s="147"/>
      <c r="S1001" s="147"/>
      <c r="U1001" s="141"/>
      <c r="V1001" s="141"/>
      <c r="AD1001" s="147"/>
    </row>
    <row r="1002" spans="5:40">
      <c r="E1002" s="145"/>
      <c r="F1002" s="145"/>
      <c r="I1002" s="146"/>
      <c r="R1002" s="147"/>
      <c r="S1002" s="147"/>
      <c r="U1002" s="141"/>
      <c r="V1002" s="141"/>
      <c r="AD1002" s="147"/>
    </row>
    <row r="1003" spans="5:40">
      <c r="E1003" s="145"/>
      <c r="F1003" s="145"/>
      <c r="G1003" s="147"/>
      <c r="I1003" s="146"/>
      <c r="J1003" s="147"/>
      <c r="K1003" s="147"/>
      <c r="N1003" s="147"/>
      <c r="O1003" s="147"/>
      <c r="P1003" s="147"/>
      <c r="Q1003" s="147"/>
      <c r="R1003" s="147"/>
      <c r="S1003" s="147"/>
      <c r="T1003" s="147"/>
      <c r="U1003" s="147"/>
      <c r="V1003" s="147"/>
      <c r="AD1003" s="147"/>
      <c r="AE1003" s="147"/>
      <c r="AF1003" s="147"/>
      <c r="AG1003" s="147"/>
      <c r="AH1003" s="147"/>
      <c r="AJ1003" s="147"/>
      <c r="AK1003" s="147"/>
      <c r="AL1003" s="147"/>
      <c r="AM1003" s="147"/>
      <c r="AN1003" s="147"/>
    </row>
    <row r="1004" spans="5:40">
      <c r="E1004" s="145"/>
      <c r="F1004" s="145"/>
      <c r="H1004" s="146"/>
      <c r="I1004" s="146"/>
      <c r="R1004" s="147"/>
      <c r="S1004" s="147"/>
      <c r="U1004" s="141"/>
      <c r="V1004" s="141"/>
      <c r="AD1004" s="147"/>
    </row>
    <row r="1005" spans="5:40">
      <c r="E1005" s="145"/>
      <c r="F1005" s="145"/>
      <c r="H1005" s="146"/>
      <c r="I1005" s="146"/>
      <c r="R1005" s="147"/>
      <c r="S1005" s="147"/>
      <c r="U1005" s="141"/>
      <c r="V1005" s="141"/>
      <c r="AD1005" s="147"/>
    </row>
    <row r="1006" spans="5:40">
      <c r="E1006" s="145"/>
      <c r="F1006" s="145"/>
      <c r="H1006" s="146"/>
      <c r="I1006" s="146"/>
      <c r="R1006" s="147"/>
      <c r="S1006" s="147"/>
      <c r="U1006" s="141"/>
      <c r="V1006" s="141"/>
      <c r="AD1006" s="147"/>
    </row>
    <row r="1007" spans="5:40">
      <c r="E1007" s="145"/>
      <c r="F1007" s="145"/>
      <c r="H1007" s="146"/>
      <c r="I1007" s="146"/>
      <c r="R1007" s="147"/>
      <c r="S1007" s="147"/>
      <c r="U1007" s="141"/>
      <c r="V1007" s="141"/>
      <c r="AD1007" s="147"/>
    </row>
    <row r="1008" spans="5:40">
      <c r="E1008" s="145"/>
      <c r="F1008" s="145"/>
      <c r="H1008" s="146"/>
      <c r="I1008" s="146"/>
      <c r="R1008" s="147"/>
      <c r="S1008" s="147"/>
      <c r="U1008" s="141"/>
      <c r="V1008" s="141"/>
      <c r="AD1008" s="147"/>
    </row>
    <row r="1009" spans="5:30">
      <c r="E1009" s="145"/>
      <c r="F1009" s="145"/>
      <c r="H1009" s="146"/>
      <c r="I1009" s="146"/>
      <c r="R1009" s="147"/>
      <c r="S1009" s="147"/>
      <c r="U1009" s="141"/>
      <c r="V1009" s="141"/>
      <c r="AD1009" s="147"/>
    </row>
    <row r="1010" spans="5:30">
      <c r="E1010" s="145"/>
      <c r="F1010" s="145"/>
      <c r="H1010" s="146"/>
      <c r="I1010" s="146"/>
      <c r="R1010" s="147"/>
      <c r="S1010" s="147"/>
      <c r="U1010" s="141"/>
      <c r="V1010" s="141"/>
      <c r="AD1010" s="147"/>
    </row>
    <row r="1011" spans="5:30">
      <c r="E1011" s="145"/>
      <c r="F1011" s="145"/>
      <c r="H1011" s="146"/>
      <c r="I1011" s="146"/>
      <c r="R1011" s="147"/>
      <c r="S1011" s="147"/>
      <c r="U1011" s="141"/>
      <c r="V1011" s="141"/>
      <c r="AD1011" s="147"/>
    </row>
    <row r="1012" spans="5:30">
      <c r="E1012" s="145"/>
      <c r="F1012" s="145"/>
      <c r="H1012" s="146"/>
      <c r="I1012" s="146"/>
      <c r="R1012" s="147"/>
      <c r="S1012" s="147"/>
      <c r="U1012" s="141"/>
      <c r="V1012" s="141"/>
      <c r="AD1012" s="147"/>
    </row>
    <row r="1013" spans="5:30">
      <c r="E1013" s="145"/>
      <c r="F1013" s="145"/>
      <c r="H1013" s="146"/>
      <c r="I1013" s="146"/>
      <c r="R1013" s="147"/>
      <c r="S1013" s="147"/>
      <c r="U1013" s="141"/>
      <c r="V1013" s="141"/>
      <c r="AD1013" s="147"/>
    </row>
    <row r="1014" spans="5:30">
      <c r="E1014" s="145"/>
      <c r="F1014" s="145"/>
      <c r="H1014" s="146"/>
      <c r="I1014" s="146"/>
      <c r="R1014" s="147"/>
      <c r="S1014" s="147"/>
      <c r="U1014" s="141"/>
      <c r="V1014" s="141"/>
      <c r="AD1014" s="147"/>
    </row>
    <row r="1015" spans="5:30">
      <c r="E1015" s="145"/>
      <c r="F1015" s="145"/>
      <c r="H1015" s="146"/>
      <c r="I1015" s="146"/>
      <c r="R1015" s="147"/>
      <c r="S1015" s="147"/>
      <c r="U1015" s="141"/>
      <c r="V1015" s="141"/>
      <c r="AD1015" s="147"/>
    </row>
    <row r="1016" spans="5:30">
      <c r="E1016" s="145"/>
      <c r="F1016" s="145"/>
      <c r="H1016" s="146"/>
      <c r="I1016" s="146"/>
      <c r="R1016" s="147"/>
      <c r="S1016" s="147"/>
      <c r="U1016" s="141"/>
      <c r="V1016" s="141"/>
      <c r="AD1016" s="147"/>
    </row>
    <row r="1017" spans="5:30">
      <c r="E1017" s="145"/>
      <c r="F1017" s="145"/>
      <c r="H1017" s="146"/>
      <c r="I1017" s="146"/>
      <c r="R1017" s="147"/>
      <c r="S1017" s="147"/>
      <c r="U1017" s="141"/>
      <c r="V1017" s="141"/>
      <c r="AD1017" s="147"/>
    </row>
    <row r="1018" spans="5:30">
      <c r="E1018" s="145"/>
      <c r="F1018" s="145"/>
      <c r="H1018" s="146"/>
      <c r="I1018" s="146"/>
      <c r="R1018" s="147"/>
      <c r="S1018" s="147"/>
      <c r="U1018" s="141"/>
      <c r="V1018" s="141"/>
      <c r="AD1018" s="147"/>
    </row>
    <row r="1019" spans="5:30">
      <c r="E1019" s="145"/>
      <c r="F1019" s="145"/>
      <c r="H1019" s="146"/>
      <c r="I1019" s="146"/>
      <c r="R1019" s="147"/>
      <c r="S1019" s="147"/>
      <c r="U1019" s="141"/>
      <c r="V1019" s="141"/>
      <c r="AD1019" s="147"/>
    </row>
    <row r="1020" spans="5:30">
      <c r="E1020" s="145"/>
      <c r="F1020" s="145"/>
      <c r="H1020" s="146"/>
      <c r="I1020" s="146"/>
      <c r="R1020" s="147"/>
      <c r="S1020" s="147"/>
      <c r="U1020" s="141"/>
      <c r="V1020" s="141"/>
      <c r="AD1020" s="147"/>
    </row>
    <row r="1021" spans="5:30">
      <c r="E1021" s="145"/>
      <c r="F1021" s="145"/>
      <c r="H1021" s="146"/>
      <c r="I1021" s="146"/>
      <c r="R1021" s="147"/>
      <c r="S1021" s="147"/>
      <c r="U1021" s="141"/>
      <c r="V1021" s="141"/>
      <c r="AD1021" s="147"/>
    </row>
    <row r="1022" spans="5:30">
      <c r="E1022" s="145"/>
      <c r="F1022" s="145"/>
      <c r="H1022" s="146"/>
      <c r="I1022" s="146"/>
      <c r="R1022" s="147"/>
      <c r="S1022" s="147"/>
      <c r="U1022" s="141"/>
      <c r="V1022" s="141"/>
      <c r="AD1022" s="147"/>
    </row>
    <row r="1023" spans="5:30">
      <c r="E1023" s="145"/>
      <c r="F1023" s="145"/>
      <c r="H1023" s="146"/>
      <c r="I1023" s="146"/>
      <c r="R1023" s="147"/>
      <c r="S1023" s="147"/>
      <c r="U1023" s="141"/>
      <c r="V1023" s="141"/>
      <c r="AD1023" s="147"/>
    </row>
    <row r="1024" spans="5:30">
      <c r="E1024" s="145"/>
      <c r="F1024" s="145"/>
      <c r="H1024" s="146"/>
      <c r="I1024" s="146"/>
      <c r="R1024" s="147"/>
      <c r="S1024" s="147"/>
      <c r="U1024" s="141"/>
      <c r="V1024" s="141"/>
      <c r="AD1024" s="147"/>
    </row>
    <row r="1025" spans="5:30">
      <c r="E1025" s="145"/>
      <c r="F1025" s="145"/>
      <c r="H1025" s="146"/>
      <c r="I1025" s="146"/>
      <c r="R1025" s="147"/>
      <c r="S1025" s="147"/>
      <c r="U1025" s="141"/>
      <c r="V1025" s="141"/>
      <c r="AD1025" s="147"/>
    </row>
    <row r="1026" spans="5:30">
      <c r="E1026" s="145"/>
      <c r="F1026" s="145"/>
      <c r="H1026" s="146"/>
      <c r="I1026" s="146"/>
      <c r="R1026" s="147"/>
      <c r="S1026" s="147"/>
      <c r="U1026" s="141"/>
      <c r="V1026" s="141"/>
      <c r="AD1026" s="147"/>
    </row>
    <row r="1027" spans="5:30">
      <c r="E1027" s="145"/>
      <c r="F1027" s="145"/>
      <c r="H1027" s="146"/>
      <c r="I1027" s="146"/>
      <c r="R1027" s="147"/>
      <c r="S1027" s="147"/>
      <c r="U1027" s="141"/>
      <c r="V1027" s="141"/>
      <c r="AD1027" s="147"/>
    </row>
    <row r="1028" spans="5:30">
      <c r="E1028" s="145"/>
      <c r="F1028" s="145"/>
      <c r="H1028" s="146"/>
      <c r="I1028" s="146"/>
      <c r="R1028" s="147"/>
      <c r="S1028" s="147"/>
      <c r="U1028" s="141"/>
      <c r="V1028" s="141"/>
      <c r="AD1028" s="147"/>
    </row>
    <row r="1029" spans="5:30">
      <c r="E1029" s="145"/>
      <c r="F1029" s="145"/>
      <c r="H1029" s="146"/>
      <c r="I1029" s="146"/>
      <c r="R1029" s="147"/>
      <c r="S1029" s="147"/>
      <c r="U1029" s="141"/>
      <c r="V1029" s="141"/>
      <c r="AD1029" s="147"/>
    </row>
    <row r="1030" spans="5:30">
      <c r="E1030" s="145"/>
      <c r="F1030" s="145"/>
      <c r="H1030" s="146"/>
      <c r="I1030" s="146"/>
      <c r="R1030" s="147"/>
      <c r="S1030" s="147"/>
      <c r="U1030" s="141"/>
      <c r="V1030" s="141"/>
      <c r="AD1030" s="147"/>
    </row>
    <row r="1031" spans="5:30">
      <c r="E1031" s="145"/>
      <c r="F1031" s="145"/>
      <c r="H1031" s="146"/>
      <c r="I1031" s="146"/>
      <c r="R1031" s="147"/>
      <c r="S1031" s="147"/>
      <c r="U1031" s="141"/>
      <c r="V1031" s="141"/>
      <c r="AD1031" s="147"/>
    </row>
    <row r="1032" spans="5:30">
      <c r="E1032" s="145"/>
      <c r="F1032" s="145"/>
      <c r="H1032" s="146"/>
      <c r="I1032" s="146"/>
      <c r="R1032" s="147"/>
      <c r="S1032" s="147"/>
      <c r="U1032" s="141"/>
      <c r="V1032" s="141"/>
      <c r="AD1032" s="147"/>
    </row>
    <row r="1033" spans="5:30">
      <c r="E1033" s="145"/>
      <c r="F1033" s="145"/>
      <c r="H1033" s="146"/>
      <c r="I1033" s="146"/>
      <c r="R1033" s="147"/>
      <c r="S1033" s="147"/>
      <c r="U1033" s="141"/>
      <c r="V1033" s="141"/>
      <c r="AD1033" s="147"/>
    </row>
    <row r="1034" spans="5:30">
      <c r="E1034" s="145"/>
      <c r="F1034" s="145"/>
      <c r="H1034" s="146"/>
      <c r="I1034" s="146"/>
      <c r="R1034" s="147"/>
      <c r="S1034" s="147"/>
      <c r="U1034" s="141"/>
      <c r="V1034" s="141"/>
      <c r="AD1034" s="147"/>
    </row>
    <row r="1035" spans="5:30">
      <c r="E1035" s="145"/>
      <c r="F1035" s="145"/>
      <c r="H1035" s="146"/>
      <c r="I1035" s="146"/>
      <c r="R1035" s="147"/>
      <c r="S1035" s="147"/>
      <c r="U1035" s="141"/>
      <c r="V1035" s="141"/>
      <c r="AD1035" s="147"/>
    </row>
    <row r="1036" spans="5:30">
      <c r="E1036" s="145"/>
      <c r="F1036" s="145"/>
      <c r="H1036" s="146"/>
      <c r="I1036" s="146"/>
      <c r="R1036" s="147"/>
      <c r="S1036" s="147"/>
      <c r="U1036" s="141"/>
      <c r="V1036" s="141"/>
      <c r="AD1036" s="147"/>
    </row>
    <row r="1037" spans="5:30">
      <c r="E1037" s="145"/>
      <c r="F1037" s="145"/>
      <c r="H1037" s="146"/>
      <c r="I1037" s="146"/>
      <c r="R1037" s="147"/>
      <c r="S1037" s="147"/>
      <c r="U1037" s="141"/>
      <c r="V1037" s="141"/>
      <c r="AD1037" s="147"/>
    </row>
    <row r="1038" spans="5:30">
      <c r="E1038" s="145"/>
      <c r="F1038" s="145"/>
      <c r="H1038" s="146"/>
      <c r="I1038" s="146"/>
      <c r="R1038" s="147"/>
      <c r="S1038" s="147"/>
      <c r="U1038" s="141"/>
      <c r="V1038" s="141"/>
      <c r="AD1038" s="147"/>
    </row>
    <row r="1039" spans="5:30">
      <c r="E1039" s="145"/>
      <c r="F1039" s="145"/>
      <c r="H1039" s="146"/>
      <c r="I1039" s="146"/>
      <c r="R1039" s="147"/>
      <c r="S1039" s="147"/>
      <c r="U1039" s="141"/>
      <c r="V1039" s="141"/>
      <c r="AD1039" s="147"/>
    </row>
    <row r="1040" spans="5:30">
      <c r="E1040" s="145"/>
      <c r="F1040" s="145"/>
      <c r="H1040" s="146"/>
      <c r="I1040" s="146"/>
      <c r="R1040" s="147"/>
      <c r="S1040" s="147"/>
      <c r="U1040" s="141"/>
      <c r="V1040" s="141"/>
      <c r="AD1040" s="147"/>
    </row>
    <row r="1041" spans="5:30">
      <c r="E1041" s="145"/>
      <c r="F1041" s="145"/>
      <c r="H1041" s="146"/>
      <c r="I1041" s="146"/>
      <c r="R1041" s="147"/>
      <c r="S1041" s="147"/>
      <c r="U1041" s="141"/>
      <c r="V1041" s="141"/>
      <c r="AD1041" s="147"/>
    </row>
    <row r="1042" spans="5:30">
      <c r="E1042" s="145"/>
      <c r="F1042" s="145"/>
      <c r="H1042" s="146"/>
      <c r="I1042" s="146"/>
      <c r="R1042" s="147"/>
      <c r="S1042" s="147"/>
      <c r="U1042" s="141"/>
      <c r="V1042" s="141"/>
      <c r="AD1042" s="147"/>
    </row>
    <row r="1043" spans="5:30">
      <c r="E1043" s="145"/>
      <c r="F1043" s="145"/>
      <c r="H1043" s="146"/>
      <c r="I1043" s="146"/>
      <c r="R1043" s="147"/>
      <c r="S1043" s="147"/>
      <c r="U1043" s="141"/>
      <c r="V1043" s="141"/>
      <c r="AD1043" s="147"/>
    </row>
    <row r="1044" spans="5:30">
      <c r="E1044" s="145"/>
      <c r="F1044" s="145"/>
      <c r="H1044" s="146"/>
      <c r="I1044" s="146"/>
      <c r="R1044" s="147"/>
      <c r="S1044" s="147"/>
      <c r="U1044" s="141"/>
      <c r="V1044" s="141"/>
      <c r="AD1044" s="147"/>
    </row>
    <row r="1045" spans="5:30">
      <c r="E1045" s="145"/>
      <c r="F1045" s="145"/>
      <c r="H1045" s="146"/>
      <c r="I1045" s="146"/>
      <c r="R1045" s="147"/>
      <c r="S1045" s="147"/>
      <c r="U1045" s="141"/>
      <c r="V1045" s="141"/>
      <c r="AD1045" s="147"/>
    </row>
    <row r="1046" spans="5:30">
      <c r="E1046" s="145"/>
      <c r="F1046" s="145"/>
      <c r="H1046" s="146"/>
      <c r="I1046" s="146"/>
      <c r="R1046" s="147"/>
      <c r="S1046" s="147"/>
      <c r="U1046" s="141"/>
      <c r="V1046" s="141"/>
      <c r="AD1046" s="147"/>
    </row>
    <row r="1047" spans="5:30">
      <c r="E1047" s="145"/>
      <c r="F1047" s="145"/>
      <c r="H1047" s="146"/>
      <c r="I1047" s="146"/>
      <c r="R1047" s="147"/>
      <c r="S1047" s="147"/>
      <c r="U1047" s="141"/>
      <c r="V1047" s="141"/>
      <c r="AD1047" s="147"/>
    </row>
    <row r="1048" spans="5:30">
      <c r="E1048" s="145"/>
      <c r="F1048" s="145"/>
      <c r="H1048" s="146"/>
      <c r="I1048" s="146"/>
      <c r="R1048" s="147"/>
      <c r="S1048" s="147"/>
      <c r="U1048" s="141"/>
      <c r="V1048" s="141"/>
      <c r="AD1048" s="147"/>
    </row>
    <row r="1049" spans="5:30">
      <c r="E1049" s="145"/>
      <c r="F1049" s="145"/>
      <c r="H1049" s="146"/>
      <c r="I1049" s="146"/>
      <c r="R1049" s="147"/>
      <c r="S1049" s="147"/>
      <c r="U1049" s="141"/>
      <c r="V1049" s="141"/>
      <c r="AD1049" s="147"/>
    </row>
    <row r="1050" spans="5:30">
      <c r="E1050" s="145"/>
      <c r="F1050" s="145"/>
      <c r="H1050" s="146"/>
      <c r="I1050" s="146"/>
      <c r="R1050" s="147"/>
      <c r="S1050" s="147"/>
      <c r="U1050" s="141"/>
      <c r="V1050" s="141"/>
      <c r="AD1050" s="147"/>
    </row>
    <row r="1051" spans="5:30">
      <c r="E1051" s="145"/>
      <c r="F1051" s="145"/>
      <c r="H1051" s="146"/>
      <c r="I1051" s="146"/>
      <c r="R1051" s="147"/>
      <c r="S1051" s="147"/>
      <c r="U1051" s="141"/>
      <c r="V1051" s="141"/>
      <c r="AD1051" s="147"/>
    </row>
    <row r="1052" spans="5:30">
      <c r="E1052" s="145"/>
      <c r="F1052" s="145"/>
      <c r="H1052" s="146"/>
      <c r="I1052" s="146"/>
      <c r="R1052" s="147"/>
      <c r="S1052" s="147"/>
      <c r="U1052" s="141"/>
      <c r="V1052" s="141"/>
      <c r="AD1052" s="147"/>
    </row>
    <row r="1053" spans="5:30">
      <c r="E1053" s="145"/>
      <c r="F1053" s="145"/>
      <c r="H1053" s="146"/>
      <c r="I1053" s="146"/>
      <c r="R1053" s="147"/>
      <c r="S1053" s="147"/>
      <c r="U1053" s="141"/>
      <c r="V1053" s="141"/>
      <c r="AD1053" s="147"/>
    </row>
    <row r="1054" spans="5:30">
      <c r="E1054" s="145"/>
      <c r="F1054" s="145"/>
      <c r="I1054" s="146"/>
      <c r="R1054" s="147"/>
      <c r="S1054" s="147"/>
      <c r="U1054" s="141"/>
      <c r="V1054" s="141"/>
      <c r="AD1054" s="147"/>
    </row>
    <row r="1055" spans="5:30">
      <c r="E1055" s="145"/>
      <c r="F1055" s="145"/>
      <c r="H1055" s="146"/>
      <c r="R1055" s="147"/>
      <c r="S1055" s="147"/>
      <c r="U1055" s="141"/>
      <c r="V1055" s="141"/>
      <c r="AD1055" s="147"/>
    </row>
    <row r="1056" spans="5:30">
      <c r="E1056" s="145"/>
      <c r="F1056" s="145"/>
      <c r="H1056" s="146"/>
      <c r="R1056" s="147"/>
      <c r="S1056" s="147"/>
      <c r="U1056" s="141"/>
      <c r="V1056" s="141"/>
      <c r="AD1056" s="147"/>
    </row>
    <row r="1057" spans="5:40">
      <c r="E1057" s="145"/>
      <c r="F1057" s="145"/>
      <c r="H1057" s="146"/>
      <c r="R1057" s="147"/>
      <c r="S1057" s="147"/>
      <c r="U1057" s="141"/>
      <c r="V1057" s="141"/>
      <c r="AD1057" s="147"/>
    </row>
    <row r="1058" spans="5:40">
      <c r="E1058" s="145"/>
      <c r="F1058" s="145"/>
      <c r="H1058" s="146"/>
      <c r="R1058" s="147"/>
      <c r="S1058" s="147"/>
      <c r="U1058" s="141"/>
      <c r="V1058" s="141"/>
      <c r="AD1058" s="147"/>
    </row>
    <row r="1059" spans="5:40">
      <c r="E1059" s="145"/>
      <c r="F1059" s="145"/>
      <c r="H1059" s="146"/>
      <c r="R1059" s="147"/>
      <c r="S1059" s="147"/>
      <c r="U1059" s="141"/>
      <c r="V1059" s="141"/>
      <c r="AD1059" s="147"/>
    </row>
    <row r="1060" spans="5:40">
      <c r="E1060" s="145"/>
      <c r="F1060" s="145"/>
      <c r="G1060" s="147"/>
      <c r="H1060" s="146"/>
      <c r="J1060" s="147"/>
      <c r="K1060" s="147"/>
      <c r="N1060" s="147"/>
      <c r="O1060" s="147"/>
      <c r="P1060" s="147"/>
      <c r="Q1060" s="147"/>
      <c r="R1060" s="147"/>
      <c r="S1060" s="147"/>
      <c r="T1060" s="147"/>
      <c r="U1060" s="147"/>
      <c r="V1060" s="147"/>
      <c r="AD1060" s="147"/>
      <c r="AE1060" s="147"/>
      <c r="AF1060" s="147"/>
      <c r="AG1060" s="147"/>
      <c r="AH1060" s="147"/>
      <c r="AJ1060" s="147"/>
      <c r="AK1060" s="147"/>
      <c r="AL1060" s="147"/>
      <c r="AM1060" s="147"/>
      <c r="AN1060" s="147"/>
    </row>
    <row r="1061" spans="5:40">
      <c r="E1061" s="145"/>
      <c r="F1061" s="145"/>
      <c r="H1061" s="146"/>
      <c r="I1061" s="146"/>
      <c r="R1061" s="147"/>
      <c r="S1061" s="147"/>
      <c r="U1061" s="141"/>
      <c r="V1061" s="141"/>
      <c r="AD1061" s="147"/>
    </row>
    <row r="1062" spans="5:40">
      <c r="E1062" s="145"/>
      <c r="F1062" s="145"/>
      <c r="H1062" s="146"/>
      <c r="I1062" s="146"/>
      <c r="R1062" s="147"/>
      <c r="S1062" s="147"/>
      <c r="U1062" s="141"/>
      <c r="V1062" s="141"/>
      <c r="AD1062" s="147"/>
    </row>
    <row r="1063" spans="5:40">
      <c r="E1063" s="145"/>
      <c r="F1063" s="145"/>
      <c r="H1063" s="146"/>
      <c r="I1063" s="146"/>
      <c r="R1063" s="147"/>
      <c r="S1063" s="147"/>
      <c r="U1063" s="141"/>
      <c r="V1063" s="141"/>
      <c r="AD1063" s="147"/>
    </row>
    <row r="1064" spans="5:40">
      <c r="E1064" s="145"/>
      <c r="F1064" s="145"/>
      <c r="H1064" s="146"/>
      <c r="I1064" s="146"/>
      <c r="R1064" s="147"/>
      <c r="S1064" s="147"/>
      <c r="U1064" s="141"/>
      <c r="V1064" s="141"/>
      <c r="AD1064" s="147"/>
    </row>
    <row r="1065" spans="5:40">
      <c r="E1065" s="145"/>
      <c r="F1065" s="145"/>
      <c r="H1065" s="146"/>
      <c r="I1065" s="146"/>
      <c r="R1065" s="147"/>
      <c r="S1065" s="147"/>
      <c r="U1065" s="141"/>
      <c r="V1065" s="141"/>
      <c r="AD1065" s="147"/>
    </row>
    <row r="1066" spans="5:40">
      <c r="E1066" s="145"/>
      <c r="F1066" s="145"/>
      <c r="H1066" s="146"/>
      <c r="I1066" s="146"/>
      <c r="R1066" s="147"/>
      <c r="S1066" s="147"/>
      <c r="U1066" s="141"/>
      <c r="V1066" s="141"/>
      <c r="AD1066" s="147"/>
    </row>
    <row r="1067" spans="5:40">
      <c r="E1067" s="145"/>
      <c r="F1067" s="145"/>
      <c r="H1067" s="146"/>
      <c r="I1067" s="146"/>
      <c r="R1067" s="147"/>
      <c r="S1067" s="147"/>
      <c r="U1067" s="141"/>
      <c r="V1067" s="141"/>
      <c r="AD1067" s="147"/>
    </row>
    <row r="1068" spans="5:40">
      <c r="E1068" s="145"/>
      <c r="F1068" s="145"/>
      <c r="H1068" s="146"/>
      <c r="I1068" s="146"/>
      <c r="R1068" s="147"/>
      <c r="S1068" s="147"/>
      <c r="U1068" s="141"/>
      <c r="V1068" s="141"/>
      <c r="AD1068" s="147"/>
    </row>
    <row r="1069" spans="5:40">
      <c r="E1069" s="145"/>
      <c r="F1069" s="145"/>
      <c r="H1069" s="146"/>
      <c r="I1069" s="146"/>
      <c r="R1069" s="147"/>
      <c r="S1069" s="147"/>
      <c r="U1069" s="141"/>
      <c r="V1069" s="141"/>
      <c r="AD1069" s="147"/>
    </row>
    <row r="1070" spans="5:40">
      <c r="E1070" s="145"/>
      <c r="F1070" s="145"/>
      <c r="H1070" s="146"/>
      <c r="I1070" s="146"/>
      <c r="R1070" s="147"/>
      <c r="S1070" s="147"/>
      <c r="U1070" s="141"/>
      <c r="V1070" s="141"/>
      <c r="AD1070" s="147"/>
    </row>
    <row r="1071" spans="5:40">
      <c r="E1071" s="145"/>
      <c r="F1071" s="145"/>
      <c r="H1071" s="146"/>
      <c r="I1071" s="146"/>
      <c r="R1071" s="147"/>
      <c r="S1071" s="147"/>
      <c r="U1071" s="141"/>
      <c r="V1071" s="141"/>
      <c r="AD1071" s="147"/>
    </row>
    <row r="1072" spans="5:40">
      <c r="E1072" s="145"/>
      <c r="F1072" s="145"/>
      <c r="H1072" s="146"/>
      <c r="I1072" s="146"/>
      <c r="R1072" s="147"/>
      <c r="S1072" s="147"/>
      <c r="U1072" s="141"/>
      <c r="V1072" s="141"/>
      <c r="AD1072" s="147"/>
    </row>
    <row r="1073" spans="5:30">
      <c r="E1073" s="145"/>
      <c r="F1073" s="145"/>
      <c r="H1073" s="146"/>
      <c r="I1073" s="146"/>
      <c r="R1073" s="147"/>
      <c r="S1073" s="147"/>
      <c r="U1073" s="141"/>
      <c r="V1073" s="141"/>
      <c r="AD1073" s="147"/>
    </row>
    <row r="1074" spans="5:30">
      <c r="E1074" s="145"/>
      <c r="F1074" s="145"/>
      <c r="H1074" s="146"/>
      <c r="I1074" s="146"/>
      <c r="R1074" s="147"/>
      <c r="S1074" s="147"/>
      <c r="U1074" s="141"/>
      <c r="V1074" s="141"/>
      <c r="AD1074" s="147"/>
    </row>
    <row r="1075" spans="5:30">
      <c r="E1075" s="145"/>
      <c r="F1075" s="145"/>
      <c r="H1075" s="146"/>
      <c r="I1075" s="146"/>
      <c r="R1075" s="147"/>
      <c r="S1075" s="147"/>
      <c r="U1075" s="141"/>
      <c r="V1075" s="141"/>
      <c r="AD1075" s="147"/>
    </row>
    <row r="1076" spans="5:30">
      <c r="E1076" s="145"/>
      <c r="F1076" s="145"/>
      <c r="H1076" s="146"/>
      <c r="I1076" s="146"/>
      <c r="R1076" s="147"/>
      <c r="S1076" s="147"/>
      <c r="U1076" s="141"/>
      <c r="V1076" s="141"/>
      <c r="AD1076" s="147"/>
    </row>
    <row r="1077" spans="5:30">
      <c r="E1077" s="145"/>
      <c r="F1077" s="145"/>
      <c r="H1077" s="146"/>
      <c r="I1077" s="146"/>
      <c r="R1077" s="147"/>
      <c r="S1077" s="147"/>
      <c r="U1077" s="141"/>
      <c r="V1077" s="141"/>
      <c r="AD1077" s="147"/>
    </row>
    <row r="1078" spans="5:30">
      <c r="E1078" s="145"/>
      <c r="F1078" s="145"/>
      <c r="H1078" s="146"/>
      <c r="I1078" s="146"/>
      <c r="R1078" s="147"/>
      <c r="S1078" s="147"/>
      <c r="U1078" s="141"/>
      <c r="V1078" s="141"/>
      <c r="AD1078" s="147"/>
    </row>
    <row r="1079" spans="5:30">
      <c r="E1079" s="145"/>
      <c r="F1079" s="145"/>
      <c r="H1079" s="146"/>
      <c r="I1079" s="146"/>
      <c r="R1079" s="147"/>
      <c r="S1079" s="147"/>
      <c r="U1079" s="141"/>
      <c r="V1079" s="141"/>
      <c r="AD1079" s="147"/>
    </row>
    <row r="1080" spans="5:30">
      <c r="E1080" s="145"/>
      <c r="F1080" s="145"/>
      <c r="H1080" s="146"/>
      <c r="I1080" s="146"/>
      <c r="R1080" s="147"/>
      <c r="S1080" s="147"/>
      <c r="U1080" s="141"/>
      <c r="V1080" s="141"/>
      <c r="AD1080" s="147"/>
    </row>
    <row r="1081" spans="5:30">
      <c r="E1081" s="145"/>
      <c r="F1081" s="145"/>
      <c r="H1081" s="146"/>
      <c r="I1081" s="146"/>
      <c r="R1081" s="147"/>
      <c r="S1081" s="147"/>
      <c r="U1081" s="141"/>
      <c r="V1081" s="141"/>
      <c r="AD1081" s="147"/>
    </row>
    <row r="1082" spans="5:30">
      <c r="E1082" s="145"/>
      <c r="F1082" s="145"/>
      <c r="H1082" s="146"/>
      <c r="I1082" s="146"/>
      <c r="R1082" s="147"/>
      <c r="S1082" s="147"/>
      <c r="U1082" s="141"/>
      <c r="V1082" s="141"/>
      <c r="AD1082" s="147"/>
    </row>
    <row r="1083" spans="5:30">
      <c r="E1083" s="145"/>
      <c r="F1083" s="145"/>
      <c r="H1083" s="146"/>
      <c r="I1083" s="146"/>
      <c r="R1083" s="147"/>
      <c r="S1083" s="147"/>
      <c r="U1083" s="141"/>
      <c r="V1083" s="141"/>
      <c r="AD1083" s="147"/>
    </row>
    <row r="1084" spans="5:30">
      <c r="E1084" s="145"/>
      <c r="F1084" s="145"/>
      <c r="H1084" s="146"/>
      <c r="I1084" s="146"/>
      <c r="R1084" s="147"/>
      <c r="S1084" s="147"/>
      <c r="U1084" s="141"/>
      <c r="V1084" s="141"/>
      <c r="AD1084" s="147"/>
    </row>
    <row r="1085" spans="5:30">
      <c r="E1085" s="145"/>
      <c r="F1085" s="145"/>
      <c r="H1085" s="146"/>
      <c r="I1085" s="146"/>
      <c r="R1085" s="147"/>
      <c r="S1085" s="147"/>
      <c r="U1085" s="141"/>
      <c r="V1085" s="141"/>
      <c r="AD1085" s="147"/>
    </row>
    <row r="1086" spans="5:30">
      <c r="E1086" s="145"/>
      <c r="F1086" s="145"/>
      <c r="H1086" s="146"/>
      <c r="I1086" s="146"/>
      <c r="R1086" s="147"/>
      <c r="S1086" s="147"/>
      <c r="U1086" s="141"/>
      <c r="V1086" s="141"/>
      <c r="AD1086" s="147"/>
    </row>
    <row r="1087" spans="5:30">
      <c r="E1087" s="145"/>
      <c r="F1087" s="145"/>
      <c r="H1087" s="146"/>
      <c r="I1087" s="146"/>
      <c r="R1087" s="147"/>
      <c r="S1087" s="147"/>
      <c r="U1087" s="141"/>
      <c r="V1087" s="141"/>
      <c r="AD1087" s="147"/>
    </row>
    <row r="1088" spans="5:30">
      <c r="E1088" s="145"/>
      <c r="F1088" s="145"/>
      <c r="H1088" s="146"/>
      <c r="I1088" s="146"/>
      <c r="R1088" s="147"/>
      <c r="S1088" s="147"/>
      <c r="U1088" s="141"/>
      <c r="V1088" s="141"/>
      <c r="AD1088" s="147"/>
    </row>
    <row r="1089" spans="5:30">
      <c r="E1089" s="145"/>
      <c r="F1089" s="145"/>
      <c r="H1089" s="146"/>
      <c r="I1089" s="146"/>
      <c r="R1089" s="147"/>
      <c r="S1089" s="147"/>
      <c r="U1089" s="141"/>
      <c r="V1089" s="141"/>
      <c r="AD1089" s="147"/>
    </row>
    <row r="1090" spans="5:30">
      <c r="E1090" s="145"/>
      <c r="F1090" s="145"/>
      <c r="H1090" s="146"/>
      <c r="I1090" s="146"/>
      <c r="R1090" s="147"/>
      <c r="S1090" s="147"/>
      <c r="U1090" s="141"/>
      <c r="V1090" s="141"/>
      <c r="AD1090" s="147"/>
    </row>
    <row r="1091" spans="5:30">
      <c r="E1091" s="145"/>
      <c r="F1091" s="145"/>
      <c r="H1091" s="146"/>
      <c r="I1091" s="146"/>
      <c r="R1091" s="147"/>
      <c r="S1091" s="147"/>
      <c r="U1091" s="141"/>
      <c r="V1091" s="141"/>
      <c r="AD1091" s="147"/>
    </row>
    <row r="1092" spans="5:30">
      <c r="E1092" s="145"/>
      <c r="F1092" s="145"/>
      <c r="H1092" s="146"/>
      <c r="I1092" s="146"/>
      <c r="R1092" s="147"/>
      <c r="S1092" s="147"/>
      <c r="U1092" s="141"/>
      <c r="V1092" s="141"/>
      <c r="AD1092" s="147"/>
    </row>
    <row r="1093" spans="5:30">
      <c r="E1093" s="145"/>
      <c r="F1093" s="145"/>
      <c r="H1093" s="146"/>
      <c r="I1093" s="146"/>
      <c r="R1093" s="147"/>
      <c r="S1093" s="147"/>
      <c r="U1093" s="141"/>
      <c r="V1093" s="141"/>
      <c r="AD1093" s="147"/>
    </row>
    <row r="1094" spans="5:30">
      <c r="E1094" s="145"/>
      <c r="F1094" s="145"/>
      <c r="H1094" s="146"/>
      <c r="I1094" s="146"/>
      <c r="R1094" s="147"/>
      <c r="S1094" s="147"/>
      <c r="U1094" s="141"/>
      <c r="V1094" s="141"/>
      <c r="AD1094" s="147"/>
    </row>
    <row r="1095" spans="5:30">
      <c r="E1095" s="145"/>
      <c r="F1095" s="145"/>
      <c r="H1095" s="146"/>
      <c r="I1095" s="146"/>
      <c r="R1095" s="147"/>
      <c r="S1095" s="147"/>
      <c r="U1095" s="141"/>
      <c r="V1095" s="141"/>
      <c r="AD1095" s="147"/>
    </row>
    <row r="1096" spans="5:30">
      <c r="E1096" s="145"/>
      <c r="F1096" s="145"/>
      <c r="H1096" s="146"/>
      <c r="I1096" s="146"/>
      <c r="R1096" s="147"/>
      <c r="S1096" s="147"/>
      <c r="U1096" s="141"/>
      <c r="V1096" s="141"/>
      <c r="AD1096" s="147"/>
    </row>
    <row r="1097" spans="5:30">
      <c r="E1097" s="145"/>
      <c r="F1097" s="145"/>
      <c r="H1097" s="146"/>
      <c r="I1097" s="146"/>
      <c r="R1097" s="147"/>
      <c r="S1097" s="147"/>
      <c r="U1097" s="141"/>
      <c r="V1097" s="141"/>
      <c r="AD1097" s="147"/>
    </row>
    <row r="1098" spans="5:30">
      <c r="E1098" s="145"/>
      <c r="F1098" s="145"/>
      <c r="H1098" s="146"/>
      <c r="I1098" s="146"/>
      <c r="R1098" s="147"/>
      <c r="S1098" s="147"/>
      <c r="U1098" s="141"/>
      <c r="V1098" s="141"/>
      <c r="AD1098" s="147"/>
    </row>
    <row r="1099" spans="5:30">
      <c r="E1099" s="145"/>
      <c r="F1099" s="145"/>
      <c r="H1099" s="146"/>
      <c r="I1099" s="146"/>
      <c r="R1099" s="147"/>
      <c r="S1099" s="147"/>
      <c r="U1099" s="141"/>
      <c r="V1099" s="141"/>
      <c r="AD1099" s="147"/>
    </row>
    <row r="1100" spans="5:30">
      <c r="E1100" s="145"/>
      <c r="F1100" s="145"/>
      <c r="H1100" s="146"/>
      <c r="I1100" s="146"/>
      <c r="R1100" s="147"/>
      <c r="S1100" s="147"/>
      <c r="U1100" s="141"/>
      <c r="V1100" s="141"/>
      <c r="AD1100" s="147"/>
    </row>
    <row r="1101" spans="5:30">
      <c r="E1101" s="145"/>
      <c r="F1101" s="145"/>
      <c r="H1101" s="146"/>
      <c r="I1101" s="146"/>
      <c r="R1101" s="147"/>
      <c r="S1101" s="147"/>
      <c r="U1101" s="141"/>
      <c r="V1101" s="141"/>
      <c r="AD1101" s="147"/>
    </row>
    <row r="1102" spans="5:30">
      <c r="E1102" s="145"/>
      <c r="F1102" s="145"/>
      <c r="H1102" s="146"/>
      <c r="I1102" s="146"/>
      <c r="R1102" s="147"/>
      <c r="S1102" s="147"/>
      <c r="U1102" s="141"/>
      <c r="V1102" s="141"/>
      <c r="AD1102" s="147"/>
    </row>
    <row r="1103" spans="5:30">
      <c r="E1103" s="145"/>
      <c r="F1103" s="145"/>
      <c r="H1103" s="146"/>
      <c r="I1103" s="146"/>
      <c r="R1103" s="147"/>
      <c r="S1103" s="147"/>
      <c r="U1103" s="141"/>
      <c r="V1103" s="141"/>
      <c r="AD1103" s="147"/>
    </row>
    <row r="1104" spans="5:30">
      <c r="E1104" s="145"/>
      <c r="F1104" s="145"/>
      <c r="H1104" s="146"/>
      <c r="I1104" s="146"/>
      <c r="R1104" s="147"/>
      <c r="S1104" s="147"/>
      <c r="U1104" s="141"/>
      <c r="V1104" s="141"/>
      <c r="AD1104" s="147"/>
    </row>
    <row r="1105" spans="5:30">
      <c r="E1105" s="145"/>
      <c r="F1105" s="145"/>
      <c r="H1105" s="146"/>
      <c r="I1105" s="146"/>
      <c r="R1105" s="147"/>
      <c r="S1105" s="147"/>
      <c r="U1105" s="141"/>
      <c r="V1105" s="141"/>
      <c r="AD1105" s="147"/>
    </row>
    <row r="1106" spans="5:30">
      <c r="E1106" s="145"/>
      <c r="F1106" s="145"/>
      <c r="H1106" s="146"/>
      <c r="I1106" s="146"/>
      <c r="R1106" s="147"/>
      <c r="S1106" s="147"/>
      <c r="U1106" s="141"/>
      <c r="V1106" s="141"/>
      <c r="AD1106" s="147"/>
    </row>
    <row r="1107" spans="5:30">
      <c r="E1107" s="145"/>
      <c r="F1107" s="145"/>
      <c r="H1107" s="146"/>
      <c r="I1107" s="146"/>
      <c r="R1107" s="147"/>
      <c r="S1107" s="147"/>
      <c r="U1107" s="141"/>
      <c r="V1107" s="141"/>
      <c r="AD1107" s="147"/>
    </row>
    <row r="1108" spans="5:30">
      <c r="E1108" s="145"/>
      <c r="F1108" s="145"/>
      <c r="H1108" s="146"/>
      <c r="I1108" s="146"/>
      <c r="R1108" s="147"/>
      <c r="S1108" s="147"/>
      <c r="U1108" s="141"/>
      <c r="V1108" s="141"/>
      <c r="AD1108" s="147"/>
    </row>
    <row r="1109" spans="5:30">
      <c r="E1109" s="145"/>
      <c r="F1109" s="145"/>
      <c r="H1109" s="146"/>
      <c r="I1109" s="146"/>
      <c r="R1109" s="147"/>
      <c r="S1109" s="147"/>
      <c r="U1109" s="141"/>
      <c r="V1109" s="141"/>
      <c r="AD1109" s="147"/>
    </row>
    <row r="1110" spans="5:30">
      <c r="E1110" s="145"/>
      <c r="F1110" s="145"/>
      <c r="H1110" s="146"/>
      <c r="I1110" s="146"/>
      <c r="R1110" s="147"/>
      <c r="S1110" s="147"/>
      <c r="U1110" s="141"/>
      <c r="V1110" s="141"/>
      <c r="AD1110" s="147"/>
    </row>
    <row r="1111" spans="5:30">
      <c r="E1111" s="145"/>
      <c r="F1111" s="145"/>
      <c r="H1111" s="146"/>
      <c r="I1111" s="146"/>
      <c r="R1111" s="147"/>
      <c r="S1111" s="147"/>
      <c r="U1111" s="141"/>
      <c r="V1111" s="141"/>
      <c r="AD1111" s="147"/>
    </row>
    <row r="1112" spans="5:30">
      <c r="E1112" s="145"/>
      <c r="F1112" s="145"/>
      <c r="H1112" s="146"/>
      <c r="I1112" s="146"/>
      <c r="R1112" s="147"/>
      <c r="S1112" s="147"/>
      <c r="U1112" s="141"/>
      <c r="V1112" s="141"/>
      <c r="AD1112" s="147"/>
    </row>
    <row r="1113" spans="5:30">
      <c r="E1113" s="145"/>
      <c r="F1113" s="145"/>
      <c r="H1113" s="146"/>
      <c r="I1113" s="146"/>
      <c r="R1113" s="147"/>
      <c r="S1113" s="147"/>
      <c r="U1113" s="141"/>
      <c r="V1113" s="141"/>
      <c r="AD1113" s="147"/>
    </row>
    <row r="1114" spans="5:30">
      <c r="E1114" s="145"/>
      <c r="F1114" s="145"/>
      <c r="H1114" s="146"/>
      <c r="I1114" s="146"/>
      <c r="R1114" s="147"/>
      <c r="S1114" s="147"/>
      <c r="U1114" s="141"/>
      <c r="V1114" s="141"/>
      <c r="AD1114" s="147"/>
    </row>
    <row r="1115" spans="5:30">
      <c r="E1115" s="145"/>
      <c r="F1115" s="145"/>
      <c r="H1115" s="146"/>
      <c r="I1115" s="146"/>
      <c r="R1115" s="147"/>
      <c r="S1115" s="147"/>
      <c r="U1115" s="141"/>
      <c r="V1115" s="141"/>
      <c r="AD1115" s="147"/>
    </row>
    <row r="1116" spans="5:30">
      <c r="E1116" s="145"/>
      <c r="F1116" s="145"/>
      <c r="H1116" s="146"/>
      <c r="I1116" s="146"/>
      <c r="R1116" s="147"/>
      <c r="S1116" s="147"/>
      <c r="U1116" s="141"/>
      <c r="V1116" s="141"/>
      <c r="AD1116" s="147"/>
    </row>
    <row r="1117" spans="5:30">
      <c r="E1117" s="145"/>
      <c r="F1117" s="145"/>
      <c r="H1117" s="146"/>
      <c r="I1117" s="146"/>
      <c r="R1117" s="147"/>
      <c r="S1117" s="147"/>
      <c r="U1117" s="141"/>
      <c r="V1117" s="141"/>
      <c r="AD1117" s="147"/>
    </row>
    <row r="1118" spans="5:30">
      <c r="E1118" s="145"/>
      <c r="F1118" s="145"/>
      <c r="H1118" s="146"/>
      <c r="I1118" s="146"/>
      <c r="R1118" s="147"/>
      <c r="S1118" s="147"/>
      <c r="U1118" s="141"/>
      <c r="V1118" s="141"/>
      <c r="AD1118" s="147"/>
    </row>
    <row r="1119" spans="5:30">
      <c r="E1119" s="145"/>
      <c r="F1119" s="145"/>
      <c r="H1119" s="146"/>
      <c r="I1119" s="146"/>
      <c r="R1119" s="147"/>
      <c r="S1119" s="147"/>
      <c r="U1119" s="141"/>
      <c r="V1119" s="141"/>
      <c r="AD1119" s="147"/>
    </row>
    <row r="1120" spans="5:30">
      <c r="E1120" s="145"/>
      <c r="F1120" s="145"/>
      <c r="H1120" s="146"/>
      <c r="I1120" s="146"/>
      <c r="R1120" s="147"/>
      <c r="S1120" s="147"/>
      <c r="U1120" s="141"/>
      <c r="V1120" s="141"/>
      <c r="AD1120" s="147"/>
    </row>
    <row r="1121" spans="5:30">
      <c r="E1121" s="145"/>
      <c r="F1121" s="145"/>
      <c r="H1121" s="146"/>
      <c r="I1121" s="146"/>
      <c r="R1121" s="147"/>
      <c r="S1121" s="147"/>
      <c r="U1121" s="141"/>
      <c r="V1121" s="141"/>
      <c r="AD1121" s="147"/>
    </row>
    <row r="1122" spans="5:30">
      <c r="E1122" s="145"/>
      <c r="F1122" s="145"/>
      <c r="H1122" s="146"/>
      <c r="I1122" s="146"/>
      <c r="R1122" s="147"/>
      <c r="S1122" s="147"/>
      <c r="U1122" s="141"/>
      <c r="V1122" s="141"/>
      <c r="AD1122" s="147"/>
    </row>
    <row r="1123" spans="5:30">
      <c r="E1123" s="145"/>
      <c r="F1123" s="145"/>
      <c r="H1123" s="146"/>
      <c r="I1123" s="146"/>
      <c r="R1123" s="147"/>
      <c r="S1123" s="147"/>
      <c r="U1123" s="141"/>
      <c r="V1123" s="141"/>
      <c r="AD1123" s="147"/>
    </row>
    <row r="1124" spans="5:30">
      <c r="E1124" s="145"/>
      <c r="F1124" s="145"/>
      <c r="H1124" s="146"/>
      <c r="I1124" s="146"/>
      <c r="R1124" s="147"/>
      <c r="S1124" s="147"/>
      <c r="U1124" s="141"/>
      <c r="V1124" s="141"/>
      <c r="AD1124" s="147"/>
    </row>
    <row r="1125" spans="5:30">
      <c r="E1125" s="145"/>
      <c r="F1125" s="145"/>
      <c r="H1125" s="146"/>
      <c r="I1125" s="146"/>
      <c r="R1125" s="147"/>
      <c r="S1125" s="147"/>
      <c r="U1125" s="141"/>
      <c r="V1125" s="141"/>
      <c r="AD1125" s="147"/>
    </row>
    <row r="1126" spans="5:30">
      <c r="E1126" s="145"/>
      <c r="F1126" s="145"/>
      <c r="H1126" s="146"/>
      <c r="I1126" s="146"/>
      <c r="R1126" s="147"/>
      <c r="S1126" s="147"/>
      <c r="U1126" s="141"/>
      <c r="V1126" s="141"/>
      <c r="AD1126" s="147"/>
    </row>
    <row r="1127" spans="5:30">
      <c r="E1127" s="145"/>
      <c r="F1127" s="145"/>
      <c r="H1127" s="146"/>
      <c r="I1127" s="146"/>
      <c r="R1127" s="147"/>
      <c r="S1127" s="147"/>
      <c r="U1127" s="141"/>
      <c r="V1127" s="141"/>
      <c r="AD1127" s="147"/>
    </row>
    <row r="1128" spans="5:30">
      <c r="E1128" s="145"/>
      <c r="F1128" s="145"/>
      <c r="H1128" s="146"/>
      <c r="I1128" s="146"/>
      <c r="R1128" s="147"/>
      <c r="S1128" s="147"/>
      <c r="U1128" s="141"/>
      <c r="V1128" s="141"/>
      <c r="AD1128" s="147"/>
    </row>
    <row r="1129" spans="5:30">
      <c r="E1129" s="145"/>
      <c r="F1129" s="145"/>
      <c r="H1129" s="146"/>
      <c r="I1129" s="146"/>
      <c r="R1129" s="147"/>
      <c r="S1129" s="147"/>
      <c r="U1129" s="141"/>
      <c r="V1129" s="141"/>
      <c r="AD1129" s="147"/>
    </row>
    <row r="1130" spans="5:30">
      <c r="E1130" s="145"/>
      <c r="F1130" s="145"/>
      <c r="H1130" s="146"/>
      <c r="I1130" s="146"/>
      <c r="R1130" s="147"/>
      <c r="S1130" s="147"/>
      <c r="U1130" s="141"/>
      <c r="V1130" s="141"/>
      <c r="AD1130" s="147"/>
    </row>
    <row r="1131" spans="5:30">
      <c r="E1131" s="145"/>
      <c r="F1131" s="145"/>
      <c r="H1131" s="146"/>
      <c r="I1131" s="146"/>
      <c r="R1131" s="147"/>
      <c r="S1131" s="147"/>
      <c r="U1131" s="141"/>
      <c r="V1131" s="141"/>
      <c r="AD1131" s="147"/>
    </row>
    <row r="1132" spans="5:30">
      <c r="E1132" s="145"/>
      <c r="F1132" s="145"/>
      <c r="H1132" s="146"/>
      <c r="I1132" s="146"/>
      <c r="R1132" s="147"/>
      <c r="S1132" s="147"/>
      <c r="U1132" s="141"/>
      <c r="V1132" s="141"/>
      <c r="AD1132" s="147"/>
    </row>
    <row r="1133" spans="5:30">
      <c r="E1133" s="145"/>
      <c r="F1133" s="145"/>
      <c r="H1133" s="146"/>
      <c r="I1133" s="146"/>
      <c r="R1133" s="147"/>
      <c r="S1133" s="147"/>
      <c r="U1133" s="141"/>
      <c r="V1133" s="141"/>
      <c r="AD1133" s="147"/>
    </row>
    <row r="1134" spans="5:30">
      <c r="E1134" s="145"/>
      <c r="F1134" s="145"/>
      <c r="H1134" s="146"/>
      <c r="I1134" s="146"/>
      <c r="R1134" s="147"/>
      <c r="S1134" s="147"/>
      <c r="U1134" s="141"/>
      <c r="V1134" s="141"/>
      <c r="AD1134" s="147"/>
    </row>
    <row r="1135" spans="5:30">
      <c r="E1135" s="145"/>
      <c r="F1135" s="145"/>
      <c r="H1135" s="146"/>
      <c r="I1135" s="146"/>
      <c r="R1135" s="147"/>
      <c r="S1135" s="147"/>
      <c r="U1135" s="141"/>
      <c r="V1135" s="141"/>
      <c r="AD1135" s="147"/>
    </row>
    <row r="1136" spans="5:30">
      <c r="E1136" s="145"/>
      <c r="F1136" s="145"/>
      <c r="H1136" s="146"/>
      <c r="I1136" s="146"/>
      <c r="R1136" s="147"/>
      <c r="S1136" s="147"/>
      <c r="U1136" s="141"/>
      <c r="V1136" s="141"/>
      <c r="AD1136" s="147"/>
    </row>
    <row r="1137" spans="5:40">
      <c r="E1137" s="145"/>
      <c r="F1137" s="145"/>
      <c r="H1137" s="146"/>
      <c r="I1137" s="146"/>
      <c r="R1137" s="147"/>
      <c r="S1137" s="147"/>
      <c r="U1137" s="141"/>
      <c r="V1137" s="141"/>
      <c r="AD1137" s="147"/>
    </row>
    <row r="1138" spans="5:40">
      <c r="E1138" s="145"/>
      <c r="F1138" s="145"/>
      <c r="H1138" s="146"/>
      <c r="I1138" s="146"/>
      <c r="R1138" s="147"/>
      <c r="S1138" s="147"/>
      <c r="U1138" s="141"/>
      <c r="V1138" s="141"/>
      <c r="AD1138" s="147"/>
    </row>
    <row r="1139" spans="5:40">
      <c r="E1139" s="145"/>
      <c r="F1139" s="145"/>
      <c r="H1139" s="146"/>
      <c r="I1139" s="146"/>
      <c r="R1139" s="147"/>
      <c r="S1139" s="147"/>
      <c r="U1139" s="141"/>
      <c r="V1139" s="141"/>
      <c r="AD1139" s="147"/>
    </row>
    <row r="1140" spans="5:40">
      <c r="E1140" s="145"/>
      <c r="F1140" s="145"/>
      <c r="H1140" s="146"/>
      <c r="I1140" s="146"/>
      <c r="R1140" s="147"/>
      <c r="S1140" s="147"/>
      <c r="U1140" s="141"/>
      <c r="V1140" s="141"/>
      <c r="AD1140" s="147"/>
    </row>
    <row r="1141" spans="5:40">
      <c r="E1141" s="145"/>
      <c r="F1141" s="145"/>
      <c r="H1141" s="146"/>
      <c r="I1141" s="146"/>
      <c r="R1141" s="147"/>
      <c r="S1141" s="147"/>
      <c r="U1141" s="141"/>
      <c r="V1141" s="141"/>
      <c r="AD1141" s="147"/>
    </row>
    <row r="1142" spans="5:40">
      <c r="E1142" s="145"/>
      <c r="F1142" s="145"/>
      <c r="H1142" s="146"/>
      <c r="I1142" s="146"/>
      <c r="R1142" s="147"/>
      <c r="S1142" s="147"/>
      <c r="U1142" s="141"/>
      <c r="V1142" s="141"/>
      <c r="AD1142" s="147"/>
    </row>
    <row r="1143" spans="5:40">
      <c r="E1143" s="145"/>
      <c r="F1143" s="145"/>
      <c r="H1143" s="146"/>
      <c r="I1143" s="146"/>
      <c r="R1143" s="147"/>
      <c r="S1143" s="147"/>
      <c r="U1143" s="141"/>
      <c r="V1143" s="141"/>
      <c r="AD1143" s="147"/>
    </row>
    <row r="1144" spans="5:40">
      <c r="E1144" s="145"/>
      <c r="F1144" s="145"/>
      <c r="G1144" s="147"/>
      <c r="H1144" s="146"/>
      <c r="I1144" s="146"/>
      <c r="J1144" s="147"/>
      <c r="K1144" s="147"/>
      <c r="N1144" s="147"/>
      <c r="O1144" s="147"/>
      <c r="P1144" s="147"/>
      <c r="Q1144" s="147"/>
      <c r="R1144" s="147"/>
      <c r="S1144" s="147"/>
      <c r="T1144" s="147"/>
      <c r="U1144" s="147"/>
      <c r="V1144" s="147"/>
      <c r="AD1144" s="147"/>
      <c r="AE1144" s="147"/>
      <c r="AF1144" s="147"/>
      <c r="AG1144" s="147"/>
      <c r="AH1144" s="147"/>
      <c r="AJ1144" s="147"/>
      <c r="AK1144" s="147"/>
      <c r="AL1144" s="147"/>
      <c r="AM1144" s="147"/>
      <c r="AN1144" s="147"/>
    </row>
    <row r="1145" spans="5:40">
      <c r="E1145" s="145"/>
      <c r="F1145" s="145"/>
      <c r="H1145" s="146"/>
      <c r="I1145" s="146"/>
      <c r="R1145" s="147"/>
      <c r="S1145" s="147"/>
      <c r="U1145" s="141"/>
      <c r="V1145" s="141"/>
      <c r="AD1145" s="147"/>
    </row>
    <row r="1146" spans="5:40">
      <c r="E1146" s="145"/>
      <c r="F1146" s="145"/>
      <c r="H1146" s="146"/>
      <c r="I1146" s="146"/>
      <c r="R1146" s="147"/>
      <c r="S1146" s="147"/>
      <c r="U1146" s="141"/>
      <c r="V1146" s="141"/>
      <c r="AD1146" s="147"/>
    </row>
    <row r="1147" spans="5:40">
      <c r="E1147" s="145"/>
      <c r="F1147" s="145"/>
      <c r="H1147" s="146"/>
      <c r="I1147" s="146"/>
      <c r="R1147" s="147"/>
      <c r="S1147" s="147"/>
      <c r="U1147" s="141"/>
      <c r="V1147" s="141"/>
      <c r="AD1147" s="147"/>
    </row>
    <row r="1148" spans="5:40">
      <c r="E1148" s="145"/>
      <c r="F1148" s="145"/>
      <c r="H1148" s="146"/>
      <c r="I1148" s="146"/>
      <c r="R1148" s="147"/>
      <c r="S1148" s="147"/>
      <c r="U1148" s="141"/>
      <c r="V1148" s="141"/>
      <c r="AD1148" s="147"/>
    </row>
    <row r="1149" spans="5:40">
      <c r="E1149" s="145"/>
      <c r="F1149" s="145"/>
      <c r="H1149" s="146"/>
      <c r="I1149" s="146"/>
      <c r="R1149" s="147"/>
      <c r="S1149" s="147"/>
      <c r="U1149" s="141"/>
      <c r="V1149" s="141"/>
      <c r="AD1149" s="147"/>
    </row>
    <row r="1150" spans="5:40">
      <c r="E1150" s="145"/>
      <c r="F1150" s="145"/>
      <c r="H1150" s="146"/>
      <c r="I1150" s="146"/>
      <c r="R1150" s="147"/>
      <c r="S1150" s="147"/>
      <c r="U1150" s="141"/>
      <c r="V1150" s="141"/>
      <c r="AD1150" s="147"/>
    </row>
    <row r="1151" spans="5:40">
      <c r="E1151" s="145"/>
      <c r="F1151" s="145"/>
      <c r="H1151" s="146"/>
      <c r="I1151" s="146"/>
      <c r="R1151" s="147"/>
      <c r="S1151" s="147"/>
      <c r="U1151" s="141"/>
      <c r="V1151" s="141"/>
      <c r="AD1151" s="147"/>
    </row>
    <row r="1152" spans="5:40">
      <c r="E1152" s="145"/>
      <c r="F1152" s="145"/>
      <c r="H1152" s="146"/>
      <c r="I1152" s="146"/>
      <c r="R1152" s="147"/>
      <c r="S1152" s="147"/>
      <c r="U1152" s="141"/>
      <c r="V1152" s="141"/>
      <c r="AD1152" s="147"/>
    </row>
    <row r="1153" spans="5:30">
      <c r="E1153" s="145"/>
      <c r="F1153" s="145"/>
      <c r="H1153" s="146"/>
      <c r="I1153" s="146"/>
      <c r="R1153" s="147"/>
      <c r="S1153" s="147"/>
      <c r="U1153" s="141"/>
      <c r="V1153" s="141"/>
      <c r="AD1153" s="147"/>
    </row>
    <row r="1154" spans="5:30">
      <c r="E1154" s="145"/>
      <c r="F1154" s="145"/>
      <c r="H1154" s="146"/>
      <c r="I1154" s="146"/>
      <c r="R1154" s="147"/>
      <c r="S1154" s="147"/>
      <c r="U1154" s="141"/>
      <c r="V1154" s="141"/>
      <c r="AD1154" s="147"/>
    </row>
    <row r="1155" spans="5:30">
      <c r="E1155" s="145"/>
      <c r="F1155" s="145"/>
      <c r="H1155" s="146"/>
      <c r="I1155" s="146"/>
      <c r="R1155" s="147"/>
      <c r="S1155" s="147"/>
      <c r="U1155" s="141"/>
      <c r="V1155" s="141"/>
      <c r="AD1155" s="147"/>
    </row>
    <row r="1156" spans="5:30">
      <c r="E1156" s="145"/>
      <c r="F1156" s="145"/>
      <c r="H1156" s="146"/>
      <c r="I1156" s="146"/>
      <c r="R1156" s="147"/>
      <c r="S1156" s="147"/>
      <c r="U1156" s="141"/>
      <c r="V1156" s="141"/>
      <c r="AD1156" s="147"/>
    </row>
    <row r="1157" spans="5:30">
      <c r="E1157" s="145"/>
      <c r="F1157" s="145"/>
      <c r="H1157" s="146"/>
      <c r="I1157" s="146"/>
      <c r="R1157" s="147"/>
      <c r="S1157" s="147"/>
      <c r="U1157" s="141"/>
      <c r="V1157" s="141"/>
      <c r="AD1157" s="147"/>
    </row>
    <row r="1158" spans="5:30">
      <c r="E1158" s="145"/>
      <c r="F1158" s="145"/>
      <c r="H1158" s="146"/>
      <c r="I1158" s="146"/>
      <c r="R1158" s="147"/>
      <c r="S1158" s="147"/>
      <c r="U1158" s="141"/>
      <c r="V1158" s="141"/>
      <c r="AD1158" s="147"/>
    </row>
    <row r="1159" spans="5:30">
      <c r="E1159" s="145"/>
      <c r="F1159" s="145"/>
      <c r="H1159" s="146"/>
      <c r="I1159" s="146"/>
      <c r="R1159" s="147"/>
      <c r="S1159" s="147"/>
      <c r="U1159" s="141"/>
      <c r="V1159" s="141"/>
      <c r="AD1159" s="147"/>
    </row>
    <row r="1160" spans="5:30">
      <c r="E1160" s="145"/>
      <c r="F1160" s="145"/>
      <c r="H1160" s="146"/>
      <c r="I1160" s="146"/>
      <c r="R1160" s="147"/>
      <c r="S1160" s="147"/>
      <c r="U1160" s="141"/>
      <c r="V1160" s="141"/>
      <c r="AD1160" s="147"/>
    </row>
    <row r="1161" spans="5:30">
      <c r="E1161" s="145"/>
      <c r="F1161" s="145"/>
      <c r="H1161" s="146"/>
      <c r="I1161" s="146"/>
      <c r="R1161" s="147"/>
      <c r="S1161" s="147"/>
      <c r="U1161" s="141"/>
      <c r="V1161" s="141"/>
      <c r="AD1161" s="147"/>
    </row>
    <row r="1162" spans="5:30">
      <c r="E1162" s="145"/>
      <c r="F1162" s="145"/>
      <c r="H1162" s="146"/>
      <c r="I1162" s="146"/>
      <c r="R1162" s="147"/>
      <c r="S1162" s="147"/>
      <c r="U1162" s="141"/>
      <c r="V1162" s="141"/>
      <c r="AD1162" s="147"/>
    </row>
    <row r="1163" spans="5:30">
      <c r="E1163" s="145"/>
      <c r="F1163" s="145"/>
      <c r="H1163" s="146"/>
      <c r="I1163" s="146"/>
      <c r="R1163" s="147"/>
      <c r="S1163" s="147"/>
      <c r="U1163" s="141"/>
      <c r="V1163" s="141"/>
      <c r="AD1163" s="147"/>
    </row>
    <row r="1164" spans="5:30">
      <c r="E1164" s="145"/>
      <c r="F1164" s="145"/>
      <c r="H1164" s="146"/>
      <c r="I1164" s="146"/>
      <c r="R1164" s="147"/>
      <c r="S1164" s="147"/>
      <c r="U1164" s="141"/>
      <c r="V1164" s="141"/>
      <c r="AD1164" s="147"/>
    </row>
    <row r="1165" spans="5:30">
      <c r="E1165" s="145"/>
      <c r="F1165" s="145"/>
      <c r="H1165" s="146"/>
      <c r="I1165" s="146"/>
      <c r="R1165" s="147"/>
      <c r="S1165" s="147"/>
      <c r="U1165" s="141"/>
      <c r="V1165" s="141"/>
      <c r="AD1165" s="147"/>
    </row>
    <row r="1166" spans="5:30">
      <c r="E1166" s="145"/>
      <c r="F1166" s="145"/>
      <c r="H1166" s="146"/>
      <c r="I1166" s="146"/>
      <c r="R1166" s="147"/>
      <c r="S1166" s="147"/>
      <c r="U1166" s="141"/>
      <c r="V1166" s="141"/>
      <c r="AD1166" s="147"/>
    </row>
    <row r="1167" spans="5:30">
      <c r="E1167" s="145"/>
      <c r="F1167" s="145"/>
      <c r="H1167" s="146"/>
      <c r="I1167" s="146"/>
      <c r="R1167" s="147"/>
      <c r="S1167" s="147"/>
      <c r="U1167" s="141"/>
      <c r="V1167" s="141"/>
      <c r="AD1167" s="147"/>
    </row>
    <row r="1168" spans="5:30">
      <c r="E1168" s="145"/>
      <c r="F1168" s="145"/>
      <c r="H1168" s="146"/>
      <c r="I1168" s="146"/>
      <c r="R1168" s="147"/>
      <c r="S1168" s="147"/>
      <c r="U1168" s="141"/>
      <c r="V1168" s="141"/>
      <c r="AD1168" s="147"/>
    </row>
    <row r="1169" spans="5:30">
      <c r="E1169" s="145"/>
      <c r="F1169" s="145"/>
      <c r="H1169" s="146"/>
      <c r="I1169" s="146"/>
      <c r="R1169" s="147"/>
      <c r="S1169" s="147"/>
      <c r="U1169" s="141"/>
      <c r="V1169" s="141"/>
      <c r="AD1169" s="147"/>
    </row>
    <row r="1170" spans="5:30">
      <c r="E1170" s="145"/>
      <c r="F1170" s="145"/>
      <c r="H1170" s="146"/>
      <c r="I1170" s="146"/>
      <c r="R1170" s="147"/>
      <c r="S1170" s="147"/>
      <c r="U1170" s="141"/>
      <c r="V1170" s="141"/>
      <c r="AD1170" s="147"/>
    </row>
    <row r="1171" spans="5:30">
      <c r="E1171" s="145"/>
      <c r="F1171" s="145"/>
      <c r="H1171" s="146"/>
      <c r="I1171" s="146"/>
      <c r="R1171" s="147"/>
      <c r="S1171" s="147"/>
      <c r="U1171" s="141"/>
      <c r="V1171" s="141"/>
      <c r="AD1171" s="147"/>
    </row>
    <row r="1172" spans="5:30">
      <c r="E1172" s="145"/>
      <c r="F1172" s="145"/>
      <c r="H1172" s="146"/>
      <c r="I1172" s="146"/>
      <c r="R1172" s="147"/>
      <c r="S1172" s="147"/>
      <c r="U1172" s="141"/>
      <c r="V1172" s="141"/>
      <c r="AD1172" s="147"/>
    </row>
    <row r="1173" spans="5:30">
      <c r="E1173" s="145"/>
      <c r="F1173" s="145"/>
      <c r="H1173" s="146"/>
      <c r="I1173" s="146"/>
      <c r="R1173" s="147"/>
      <c r="S1173" s="147"/>
      <c r="U1173" s="141"/>
      <c r="V1173" s="141"/>
      <c r="AD1173" s="147"/>
    </row>
    <row r="1174" spans="5:30">
      <c r="E1174" s="145"/>
      <c r="F1174" s="145"/>
      <c r="H1174" s="146"/>
      <c r="I1174" s="146"/>
      <c r="R1174" s="147"/>
      <c r="S1174" s="147"/>
      <c r="U1174" s="141"/>
      <c r="V1174" s="141"/>
      <c r="AD1174" s="147"/>
    </row>
    <row r="1175" spans="5:30">
      <c r="E1175" s="145"/>
      <c r="F1175" s="145"/>
      <c r="H1175" s="146"/>
      <c r="I1175" s="146"/>
      <c r="R1175" s="147"/>
      <c r="S1175" s="147"/>
      <c r="U1175" s="141"/>
      <c r="V1175" s="141"/>
      <c r="AD1175" s="147"/>
    </row>
    <row r="1176" spans="5:30">
      <c r="E1176" s="145"/>
      <c r="F1176" s="145"/>
      <c r="H1176" s="146"/>
      <c r="I1176" s="146"/>
      <c r="R1176" s="147"/>
      <c r="S1176" s="147"/>
      <c r="U1176" s="141"/>
      <c r="V1176" s="141"/>
      <c r="AD1176" s="147"/>
    </row>
    <row r="1177" spans="5:30">
      <c r="E1177" s="145"/>
      <c r="F1177" s="145"/>
      <c r="H1177" s="146"/>
      <c r="I1177" s="146"/>
      <c r="R1177" s="147"/>
      <c r="S1177" s="147"/>
      <c r="U1177" s="141"/>
      <c r="V1177" s="141"/>
      <c r="AD1177" s="147"/>
    </row>
    <row r="1178" spans="5:30">
      <c r="E1178" s="145"/>
      <c r="F1178" s="145"/>
      <c r="H1178" s="146"/>
      <c r="I1178" s="146"/>
      <c r="R1178" s="147"/>
      <c r="S1178" s="147"/>
      <c r="U1178" s="141"/>
      <c r="V1178" s="141"/>
      <c r="AD1178" s="147"/>
    </row>
    <row r="1179" spans="5:30">
      <c r="E1179" s="145"/>
      <c r="F1179" s="145"/>
      <c r="H1179" s="146"/>
      <c r="I1179" s="146"/>
      <c r="R1179" s="147"/>
      <c r="S1179" s="147"/>
      <c r="U1179" s="141"/>
      <c r="V1179" s="141"/>
      <c r="AD1179" s="147"/>
    </row>
    <row r="1180" spans="5:30">
      <c r="E1180" s="145"/>
      <c r="F1180" s="145"/>
      <c r="H1180" s="146"/>
      <c r="I1180" s="146"/>
      <c r="R1180" s="147"/>
      <c r="S1180" s="147"/>
      <c r="U1180" s="141"/>
      <c r="V1180" s="141"/>
      <c r="AD1180" s="147"/>
    </row>
    <row r="1181" spans="5:30">
      <c r="E1181" s="145"/>
      <c r="F1181" s="145"/>
      <c r="H1181" s="146"/>
      <c r="I1181" s="146"/>
      <c r="R1181" s="147"/>
      <c r="S1181" s="147"/>
      <c r="U1181" s="141"/>
      <c r="V1181" s="141"/>
      <c r="AD1181" s="147"/>
    </row>
    <row r="1182" spans="5:30">
      <c r="E1182" s="145"/>
      <c r="F1182" s="145"/>
      <c r="H1182" s="146"/>
      <c r="I1182" s="146"/>
      <c r="R1182" s="147"/>
      <c r="S1182" s="147"/>
      <c r="U1182" s="141"/>
      <c r="V1182" s="141"/>
      <c r="AD1182" s="147"/>
    </row>
    <row r="1183" spans="5:30">
      <c r="E1183" s="145"/>
      <c r="F1183" s="145"/>
      <c r="H1183" s="146"/>
      <c r="I1183" s="146"/>
      <c r="R1183" s="147"/>
      <c r="S1183" s="147"/>
      <c r="U1183" s="141"/>
      <c r="V1183" s="141"/>
      <c r="AD1183" s="147"/>
    </row>
    <row r="1184" spans="5:30">
      <c r="E1184" s="145"/>
      <c r="F1184" s="145"/>
      <c r="H1184" s="146"/>
      <c r="I1184" s="146"/>
      <c r="R1184" s="147"/>
      <c r="S1184" s="147"/>
      <c r="U1184" s="141"/>
      <c r="V1184" s="141"/>
      <c r="AD1184" s="147"/>
    </row>
    <row r="1185" spans="5:30">
      <c r="E1185" s="145"/>
      <c r="F1185" s="145"/>
      <c r="H1185" s="146"/>
      <c r="I1185" s="146"/>
      <c r="R1185" s="147"/>
      <c r="S1185" s="147"/>
      <c r="U1185" s="141"/>
      <c r="V1185" s="141"/>
      <c r="AD1185" s="147"/>
    </row>
    <row r="1186" spans="5:30">
      <c r="E1186" s="145"/>
      <c r="F1186" s="145"/>
      <c r="H1186" s="146"/>
      <c r="I1186" s="146"/>
      <c r="R1186" s="147"/>
      <c r="S1186" s="147"/>
      <c r="U1186" s="141"/>
      <c r="V1186" s="141"/>
      <c r="AD1186" s="147"/>
    </row>
    <row r="1187" spans="5:30">
      <c r="E1187" s="145"/>
      <c r="F1187" s="145"/>
      <c r="H1187" s="146"/>
      <c r="I1187" s="146"/>
      <c r="R1187" s="147"/>
      <c r="S1187" s="147"/>
      <c r="U1187" s="141"/>
      <c r="V1187" s="141"/>
      <c r="AD1187" s="147"/>
    </row>
    <row r="1188" spans="5:30">
      <c r="E1188" s="145"/>
      <c r="F1188" s="145"/>
      <c r="H1188" s="146"/>
      <c r="I1188" s="146"/>
      <c r="R1188" s="147"/>
      <c r="S1188" s="147"/>
      <c r="U1188" s="141"/>
      <c r="V1188" s="141"/>
      <c r="AD1188" s="147"/>
    </row>
    <row r="1189" spans="5:30">
      <c r="E1189" s="145"/>
      <c r="F1189" s="145"/>
      <c r="H1189" s="146"/>
      <c r="I1189" s="146"/>
      <c r="R1189" s="147"/>
      <c r="S1189" s="147"/>
      <c r="U1189" s="141"/>
      <c r="V1189" s="141"/>
      <c r="AD1189" s="147"/>
    </row>
    <row r="1190" spans="5:30">
      <c r="E1190" s="145"/>
      <c r="F1190" s="145"/>
      <c r="H1190" s="146"/>
      <c r="I1190" s="146"/>
      <c r="R1190" s="147"/>
      <c r="S1190" s="147"/>
      <c r="U1190" s="141"/>
      <c r="V1190" s="141"/>
      <c r="AD1190" s="147"/>
    </row>
    <row r="1191" spans="5:30">
      <c r="E1191" s="145"/>
      <c r="F1191" s="145"/>
      <c r="H1191" s="146"/>
      <c r="I1191" s="146"/>
      <c r="R1191" s="147"/>
      <c r="S1191" s="147"/>
      <c r="U1191" s="141"/>
      <c r="V1191" s="141"/>
      <c r="AD1191" s="147"/>
    </row>
    <row r="1192" spans="5:30">
      <c r="E1192" s="145"/>
      <c r="F1192" s="145"/>
      <c r="H1192" s="146"/>
      <c r="I1192" s="146"/>
      <c r="R1192" s="147"/>
      <c r="S1192" s="147"/>
      <c r="U1192" s="141"/>
      <c r="V1192" s="141"/>
      <c r="AD1192" s="147"/>
    </row>
    <row r="1193" spans="5:30">
      <c r="E1193" s="145"/>
      <c r="F1193" s="145"/>
      <c r="H1193" s="146"/>
      <c r="I1193" s="146"/>
      <c r="R1193" s="147"/>
      <c r="S1193" s="147"/>
      <c r="U1193" s="141"/>
      <c r="V1193" s="141"/>
      <c r="AD1193" s="147"/>
    </row>
    <row r="1194" spans="5:30">
      <c r="E1194" s="145"/>
      <c r="F1194" s="145"/>
      <c r="H1194" s="146"/>
      <c r="I1194" s="146"/>
      <c r="R1194" s="147"/>
      <c r="S1194" s="147"/>
      <c r="U1194" s="141"/>
      <c r="V1194" s="141"/>
      <c r="AD1194" s="147"/>
    </row>
    <row r="1195" spans="5:30">
      <c r="E1195" s="145"/>
      <c r="F1195" s="145"/>
      <c r="H1195" s="146"/>
      <c r="I1195" s="146"/>
      <c r="R1195" s="147"/>
      <c r="S1195" s="147"/>
      <c r="U1195" s="141"/>
      <c r="V1195" s="141"/>
      <c r="AD1195" s="147"/>
    </row>
    <row r="1196" spans="5:30">
      <c r="E1196" s="145"/>
      <c r="F1196" s="145"/>
      <c r="H1196" s="146"/>
      <c r="I1196" s="146"/>
      <c r="R1196" s="147"/>
      <c r="S1196" s="147"/>
      <c r="U1196" s="141"/>
      <c r="V1196" s="141"/>
      <c r="AD1196" s="147"/>
    </row>
    <row r="1197" spans="5:30">
      <c r="E1197" s="145"/>
      <c r="F1197" s="145"/>
      <c r="H1197" s="146"/>
      <c r="I1197" s="146"/>
      <c r="R1197" s="147"/>
      <c r="S1197" s="147"/>
      <c r="U1197" s="141"/>
      <c r="V1197" s="141"/>
      <c r="AD1197" s="147"/>
    </row>
    <row r="1198" spans="5:30">
      <c r="E1198" s="145"/>
      <c r="F1198" s="145"/>
      <c r="H1198" s="146"/>
      <c r="I1198" s="146"/>
      <c r="R1198" s="147"/>
      <c r="S1198" s="147"/>
      <c r="U1198" s="141"/>
      <c r="V1198" s="141"/>
      <c r="AD1198" s="147"/>
    </row>
    <row r="1199" spans="5:30">
      <c r="E1199" s="145"/>
      <c r="F1199" s="145"/>
      <c r="H1199" s="146"/>
      <c r="I1199" s="146"/>
      <c r="R1199" s="147"/>
      <c r="S1199" s="147"/>
      <c r="U1199" s="141"/>
      <c r="V1199" s="141"/>
      <c r="AD1199" s="147"/>
    </row>
    <row r="1200" spans="5:30">
      <c r="E1200" s="145"/>
      <c r="F1200" s="145"/>
      <c r="H1200" s="146"/>
      <c r="I1200" s="146"/>
      <c r="R1200" s="147"/>
      <c r="S1200" s="147"/>
      <c r="U1200" s="141"/>
      <c r="V1200" s="141"/>
      <c r="AD1200" s="147"/>
    </row>
    <row r="1201" spans="5:40">
      <c r="E1201" s="145"/>
      <c r="F1201" s="145"/>
      <c r="H1201" s="146"/>
      <c r="I1201" s="146"/>
      <c r="R1201" s="147"/>
      <c r="S1201" s="147"/>
      <c r="U1201" s="141"/>
      <c r="V1201" s="141"/>
      <c r="AD1201" s="147"/>
    </row>
    <row r="1202" spans="5:40">
      <c r="E1202" s="145"/>
      <c r="F1202" s="145"/>
      <c r="H1202" s="146"/>
      <c r="I1202" s="146"/>
      <c r="R1202" s="147"/>
      <c r="S1202" s="147"/>
      <c r="U1202" s="141"/>
      <c r="V1202" s="141"/>
      <c r="AD1202" s="147"/>
    </row>
    <row r="1203" spans="5:40">
      <c r="E1203" s="145"/>
      <c r="F1203" s="145"/>
      <c r="H1203" s="146"/>
      <c r="I1203" s="146"/>
      <c r="R1203" s="147"/>
      <c r="S1203" s="147"/>
      <c r="U1203" s="141"/>
      <c r="V1203" s="141"/>
      <c r="AD1203" s="147"/>
    </row>
    <row r="1204" spans="5:40">
      <c r="G1204" s="141"/>
      <c r="J1204" s="141"/>
      <c r="K1204" s="141"/>
      <c r="N1204" s="141"/>
      <c r="O1204" s="141"/>
      <c r="P1204" s="141"/>
      <c r="Q1204" s="141"/>
      <c r="T1204" s="141"/>
      <c r="U1204" s="141"/>
      <c r="V1204" s="141"/>
      <c r="AE1204" s="141"/>
      <c r="AF1204" s="141"/>
      <c r="AG1204" s="141"/>
      <c r="AH1204" s="141"/>
      <c r="AJ1204" s="141"/>
      <c r="AK1204" s="141"/>
      <c r="AL1204" s="141"/>
      <c r="AM1204" s="141"/>
      <c r="AN1204" s="141"/>
    </row>
    <row r="1205" spans="5:40">
      <c r="E1205" s="145"/>
      <c r="F1205" s="145"/>
      <c r="H1205" s="146"/>
      <c r="I1205" s="146"/>
      <c r="R1205" s="147"/>
      <c r="S1205" s="147"/>
      <c r="U1205" s="141"/>
      <c r="V1205" s="141"/>
      <c r="AD1205" s="147"/>
    </row>
    <row r="1206" spans="5:40">
      <c r="E1206" s="145"/>
      <c r="F1206" s="145"/>
      <c r="H1206" s="146"/>
      <c r="I1206" s="146"/>
      <c r="R1206" s="147"/>
      <c r="S1206" s="147"/>
      <c r="U1206" s="141"/>
      <c r="V1206" s="141"/>
      <c r="AD1206" s="147"/>
    </row>
    <row r="1207" spans="5:40">
      <c r="E1207" s="145"/>
      <c r="F1207" s="145"/>
      <c r="H1207" s="146"/>
      <c r="I1207" s="146"/>
      <c r="R1207" s="147"/>
      <c r="S1207" s="147"/>
      <c r="U1207" s="141"/>
      <c r="V1207" s="141"/>
      <c r="AD1207" s="147"/>
    </row>
    <row r="1208" spans="5:40">
      <c r="E1208" s="145"/>
      <c r="F1208" s="145"/>
      <c r="H1208" s="146"/>
      <c r="I1208" s="146"/>
      <c r="R1208" s="147"/>
      <c r="S1208" s="147"/>
      <c r="U1208" s="141"/>
      <c r="V1208" s="141"/>
      <c r="AD1208" s="147"/>
    </row>
    <row r="1209" spans="5:40">
      <c r="E1209" s="145"/>
      <c r="F1209" s="145"/>
      <c r="H1209" s="146"/>
      <c r="I1209" s="146"/>
      <c r="R1209" s="147"/>
      <c r="S1209" s="147"/>
      <c r="U1209" s="141"/>
      <c r="V1209" s="141"/>
      <c r="AD1209" s="147"/>
    </row>
    <row r="1210" spans="5:40">
      <c r="E1210" s="145"/>
      <c r="F1210" s="145"/>
      <c r="H1210" s="146"/>
      <c r="I1210" s="146"/>
      <c r="R1210" s="147"/>
      <c r="S1210" s="147"/>
      <c r="U1210" s="141"/>
      <c r="V1210" s="141"/>
      <c r="AD1210" s="147"/>
    </row>
    <row r="1211" spans="5:40">
      <c r="E1211" s="145"/>
      <c r="F1211" s="145"/>
      <c r="H1211" s="146"/>
      <c r="I1211" s="146"/>
      <c r="R1211" s="147"/>
      <c r="S1211" s="147"/>
      <c r="U1211" s="141"/>
      <c r="V1211" s="141"/>
      <c r="AD1211" s="147"/>
    </row>
    <row r="1212" spans="5:40">
      <c r="E1212" s="145"/>
      <c r="F1212" s="145"/>
      <c r="H1212" s="146"/>
      <c r="I1212" s="146"/>
      <c r="R1212" s="147"/>
      <c r="S1212" s="147"/>
      <c r="U1212" s="141"/>
      <c r="V1212" s="141"/>
      <c r="AD1212" s="147"/>
    </row>
    <row r="1213" spans="5:40">
      <c r="E1213" s="145"/>
      <c r="F1213" s="145"/>
      <c r="H1213" s="146"/>
      <c r="I1213" s="146"/>
      <c r="R1213" s="147"/>
      <c r="S1213" s="147"/>
      <c r="U1213" s="141"/>
      <c r="V1213" s="141"/>
      <c r="AD1213" s="147"/>
    </row>
    <row r="1214" spans="5:40">
      <c r="E1214" s="145"/>
      <c r="F1214" s="145"/>
      <c r="H1214" s="146"/>
      <c r="I1214" s="146"/>
      <c r="R1214" s="147"/>
      <c r="S1214" s="147"/>
      <c r="U1214" s="141"/>
      <c r="V1214" s="141"/>
      <c r="AD1214" s="147"/>
    </row>
    <row r="1215" spans="5:40">
      <c r="E1215" s="145"/>
      <c r="F1215" s="145"/>
      <c r="H1215" s="146"/>
      <c r="I1215" s="146"/>
      <c r="R1215" s="147"/>
      <c r="S1215" s="147"/>
      <c r="U1215" s="141"/>
      <c r="V1215" s="141"/>
      <c r="AD1215" s="147"/>
    </row>
    <row r="1216" spans="5:40">
      <c r="E1216" s="145"/>
      <c r="F1216" s="145"/>
      <c r="H1216" s="146"/>
      <c r="I1216" s="146"/>
      <c r="R1216" s="147"/>
      <c r="S1216" s="147"/>
      <c r="U1216" s="141"/>
      <c r="V1216" s="141"/>
      <c r="AD1216" s="147"/>
    </row>
    <row r="1217" spans="5:40">
      <c r="E1217" s="145"/>
      <c r="F1217" s="145"/>
      <c r="H1217" s="146"/>
      <c r="I1217" s="146"/>
      <c r="R1217" s="147"/>
      <c r="S1217" s="147"/>
      <c r="U1217" s="141"/>
      <c r="V1217" s="141"/>
      <c r="AD1217" s="147"/>
    </row>
    <row r="1218" spans="5:40">
      <c r="E1218" s="145"/>
      <c r="F1218" s="145"/>
      <c r="H1218" s="146"/>
      <c r="I1218" s="146"/>
      <c r="R1218" s="147"/>
      <c r="S1218" s="147"/>
      <c r="U1218" s="141"/>
      <c r="V1218" s="141"/>
      <c r="AD1218" s="147"/>
    </row>
    <row r="1219" spans="5:40">
      <c r="E1219" s="145"/>
      <c r="F1219" s="145"/>
      <c r="H1219" s="146"/>
      <c r="I1219" s="146"/>
      <c r="R1219" s="147"/>
      <c r="S1219" s="147"/>
      <c r="U1219" s="141"/>
      <c r="V1219" s="141"/>
      <c r="AD1219" s="147"/>
    </row>
    <row r="1220" spans="5:40">
      <c r="E1220" s="145"/>
      <c r="F1220" s="145"/>
      <c r="G1220" s="147"/>
      <c r="H1220" s="146"/>
      <c r="I1220" s="146"/>
      <c r="J1220" s="147"/>
      <c r="K1220" s="147"/>
      <c r="N1220" s="147"/>
      <c r="O1220" s="147"/>
      <c r="P1220" s="147"/>
      <c r="Q1220" s="147"/>
      <c r="R1220" s="147"/>
      <c r="S1220" s="147"/>
      <c r="T1220" s="147"/>
      <c r="U1220" s="147"/>
      <c r="V1220" s="147"/>
      <c r="AD1220" s="147"/>
      <c r="AE1220" s="147"/>
      <c r="AF1220" s="147"/>
      <c r="AG1220" s="147"/>
      <c r="AH1220" s="147"/>
      <c r="AJ1220" s="147"/>
      <c r="AK1220" s="147"/>
      <c r="AL1220" s="147"/>
      <c r="AM1220" s="147"/>
      <c r="AN1220" s="147"/>
    </row>
    <row r="1221" spans="5:40">
      <c r="E1221" s="145"/>
      <c r="F1221" s="145"/>
      <c r="H1221" s="146"/>
      <c r="I1221" s="146"/>
      <c r="R1221" s="147"/>
      <c r="S1221" s="147"/>
      <c r="U1221" s="141"/>
      <c r="V1221" s="141"/>
      <c r="AD1221" s="147"/>
    </row>
    <row r="1222" spans="5:40">
      <c r="E1222" s="145"/>
      <c r="F1222" s="145"/>
      <c r="H1222" s="146"/>
      <c r="I1222" s="146"/>
      <c r="R1222" s="147"/>
      <c r="S1222" s="147"/>
      <c r="U1222" s="141"/>
      <c r="V1222" s="141"/>
      <c r="AD1222" s="147"/>
    </row>
    <row r="1223" spans="5:40">
      <c r="E1223" s="145"/>
      <c r="F1223" s="145"/>
      <c r="H1223" s="146"/>
      <c r="I1223" s="146"/>
      <c r="R1223" s="147"/>
      <c r="S1223" s="147"/>
      <c r="U1223" s="141"/>
      <c r="V1223" s="141"/>
      <c r="AD1223" s="147"/>
    </row>
    <row r="1224" spans="5:40">
      <c r="E1224" s="145"/>
      <c r="F1224" s="145"/>
      <c r="H1224" s="146"/>
      <c r="I1224" s="146"/>
      <c r="R1224" s="147"/>
      <c r="S1224" s="147"/>
      <c r="U1224" s="141"/>
      <c r="V1224" s="141"/>
      <c r="AD1224" s="147"/>
    </row>
    <row r="1225" spans="5:40">
      <c r="E1225" s="145"/>
      <c r="F1225" s="145"/>
      <c r="H1225" s="146"/>
      <c r="I1225" s="146"/>
      <c r="R1225" s="147"/>
      <c r="S1225" s="147"/>
      <c r="U1225" s="141"/>
      <c r="V1225" s="141"/>
      <c r="AD1225" s="147"/>
    </row>
    <row r="1226" spans="5:40">
      <c r="E1226" s="145"/>
      <c r="F1226" s="145"/>
      <c r="H1226" s="146"/>
      <c r="I1226" s="146"/>
      <c r="R1226" s="147"/>
      <c r="S1226" s="147"/>
      <c r="U1226" s="141"/>
      <c r="V1226" s="141"/>
      <c r="AD1226" s="147"/>
    </row>
    <row r="1227" spans="5:40">
      <c r="E1227" s="145"/>
      <c r="F1227" s="145"/>
      <c r="H1227" s="146"/>
      <c r="I1227" s="146"/>
      <c r="R1227" s="147"/>
      <c r="S1227" s="147"/>
      <c r="U1227" s="141"/>
      <c r="V1227" s="141"/>
      <c r="AD1227" s="147"/>
    </row>
    <row r="1228" spans="5:40">
      <c r="E1228" s="145"/>
      <c r="F1228" s="145"/>
      <c r="H1228" s="146"/>
      <c r="I1228" s="146"/>
      <c r="R1228" s="147"/>
      <c r="S1228" s="147"/>
      <c r="U1228" s="141"/>
      <c r="V1228" s="141"/>
      <c r="AD1228" s="147"/>
    </row>
    <row r="1229" spans="5:40">
      <c r="E1229" s="145"/>
      <c r="F1229" s="145"/>
      <c r="H1229" s="146"/>
      <c r="I1229" s="146"/>
      <c r="R1229" s="147"/>
      <c r="S1229" s="147"/>
      <c r="U1229" s="141"/>
      <c r="V1229" s="141"/>
      <c r="AD1229" s="147"/>
    </row>
    <row r="1230" spans="5:40">
      <c r="E1230" s="145"/>
      <c r="F1230" s="145"/>
      <c r="H1230" s="146"/>
      <c r="I1230" s="146"/>
      <c r="R1230" s="147"/>
      <c r="S1230" s="147"/>
      <c r="U1230" s="141"/>
      <c r="V1230" s="141"/>
      <c r="AD1230" s="147"/>
    </row>
    <row r="1231" spans="5:40">
      <c r="E1231" s="145"/>
      <c r="F1231" s="145"/>
      <c r="H1231" s="146"/>
      <c r="I1231" s="146"/>
      <c r="R1231" s="147"/>
      <c r="S1231" s="147"/>
      <c r="U1231" s="141"/>
      <c r="V1231" s="141"/>
      <c r="AD1231" s="147"/>
    </row>
    <row r="1232" spans="5:40">
      <c r="E1232" s="145"/>
      <c r="F1232" s="145"/>
      <c r="H1232" s="146"/>
      <c r="I1232" s="146"/>
      <c r="R1232" s="147"/>
      <c r="S1232" s="147"/>
      <c r="U1232" s="141"/>
      <c r="V1232" s="141"/>
      <c r="AD1232" s="147"/>
    </row>
    <row r="1233" spans="5:30">
      <c r="E1233" s="145"/>
      <c r="F1233" s="145"/>
      <c r="H1233" s="146"/>
      <c r="I1233" s="146"/>
      <c r="R1233" s="147"/>
      <c r="S1233" s="147"/>
      <c r="U1233" s="141"/>
      <c r="V1233" s="141"/>
      <c r="AD1233" s="147"/>
    </row>
    <row r="1234" spans="5:30">
      <c r="E1234" s="145"/>
      <c r="F1234" s="145"/>
      <c r="H1234" s="146"/>
      <c r="I1234" s="146"/>
      <c r="R1234" s="147"/>
      <c r="S1234" s="147"/>
      <c r="U1234" s="141"/>
      <c r="V1234" s="141"/>
      <c r="AD1234" s="147"/>
    </row>
    <row r="1235" spans="5:30">
      <c r="E1235" s="145"/>
      <c r="F1235" s="145"/>
      <c r="H1235" s="146"/>
      <c r="I1235" s="146"/>
      <c r="R1235" s="147"/>
      <c r="S1235" s="147"/>
      <c r="U1235" s="141"/>
      <c r="V1235" s="141"/>
      <c r="AD1235" s="147"/>
    </row>
    <row r="1236" spans="5:30">
      <c r="E1236" s="145"/>
      <c r="F1236" s="145"/>
      <c r="H1236" s="146"/>
      <c r="I1236" s="146"/>
      <c r="R1236" s="147"/>
      <c r="S1236" s="147"/>
      <c r="U1236" s="141"/>
      <c r="V1236" s="141"/>
      <c r="AD1236" s="147"/>
    </row>
    <row r="1237" spans="5:30">
      <c r="E1237" s="145"/>
      <c r="F1237" s="145"/>
      <c r="H1237" s="146"/>
      <c r="I1237" s="146"/>
      <c r="R1237" s="147"/>
      <c r="S1237" s="147"/>
      <c r="U1237" s="141"/>
      <c r="V1237" s="141"/>
      <c r="AD1237" s="147"/>
    </row>
    <row r="1238" spans="5:30">
      <c r="E1238" s="145"/>
      <c r="F1238" s="145"/>
      <c r="H1238" s="146"/>
      <c r="I1238" s="146"/>
      <c r="R1238" s="147"/>
      <c r="S1238" s="147"/>
      <c r="U1238" s="141"/>
      <c r="V1238" s="141"/>
      <c r="AD1238" s="147"/>
    </row>
    <row r="1239" spans="5:30">
      <c r="E1239" s="145"/>
      <c r="F1239" s="145"/>
      <c r="H1239" s="146"/>
      <c r="I1239" s="146"/>
      <c r="R1239" s="147"/>
      <c r="S1239" s="147"/>
      <c r="U1239" s="141"/>
      <c r="V1239" s="141"/>
      <c r="AD1239" s="147"/>
    </row>
    <row r="1240" spans="5:30">
      <c r="E1240" s="145"/>
      <c r="F1240" s="145"/>
      <c r="H1240" s="146"/>
      <c r="I1240" s="146"/>
      <c r="R1240" s="147"/>
      <c r="S1240" s="147"/>
      <c r="U1240" s="141"/>
      <c r="V1240" s="141"/>
      <c r="AD1240" s="147"/>
    </row>
    <row r="1241" spans="5:30">
      <c r="E1241" s="145"/>
      <c r="F1241" s="145"/>
      <c r="H1241" s="146"/>
      <c r="I1241" s="146"/>
      <c r="R1241" s="147"/>
      <c r="S1241" s="147"/>
      <c r="U1241" s="141"/>
      <c r="V1241" s="141"/>
      <c r="AD1241" s="147"/>
    </row>
    <row r="1242" spans="5:30">
      <c r="E1242" s="145"/>
      <c r="F1242" s="145"/>
      <c r="H1242" s="146"/>
      <c r="I1242" s="146"/>
      <c r="R1242" s="147"/>
      <c r="S1242" s="147"/>
      <c r="U1242" s="141"/>
      <c r="V1242" s="141"/>
      <c r="AD1242" s="147"/>
    </row>
    <row r="1243" spans="5:30">
      <c r="E1243" s="145"/>
      <c r="F1243" s="145"/>
      <c r="H1243" s="146"/>
      <c r="I1243" s="146"/>
      <c r="R1243" s="147"/>
      <c r="S1243" s="147"/>
      <c r="U1243" s="141"/>
      <c r="V1243" s="141"/>
      <c r="AD1243" s="147"/>
    </row>
    <row r="1244" spans="5:30">
      <c r="E1244" s="145"/>
      <c r="F1244" s="145"/>
      <c r="H1244" s="146"/>
      <c r="I1244" s="146"/>
      <c r="R1244" s="147"/>
      <c r="S1244" s="147"/>
      <c r="U1244" s="141"/>
      <c r="V1244" s="141"/>
      <c r="AD1244" s="147"/>
    </row>
    <row r="1245" spans="5:30">
      <c r="E1245" s="145"/>
      <c r="F1245" s="145"/>
      <c r="H1245" s="146"/>
      <c r="I1245" s="146"/>
      <c r="R1245" s="147"/>
      <c r="S1245" s="147"/>
      <c r="U1245" s="141"/>
      <c r="V1245" s="141"/>
      <c r="AD1245" s="147"/>
    </row>
    <row r="1246" spans="5:30">
      <c r="E1246" s="145"/>
      <c r="F1246" s="145"/>
      <c r="H1246" s="146"/>
      <c r="I1246" s="146"/>
      <c r="R1246" s="147"/>
      <c r="S1246" s="147"/>
      <c r="U1246" s="141"/>
      <c r="V1246" s="141"/>
      <c r="AD1246" s="147"/>
    </row>
    <row r="1247" spans="5:30">
      <c r="E1247" s="145"/>
      <c r="F1247" s="145"/>
      <c r="H1247" s="146"/>
      <c r="I1247" s="146"/>
      <c r="R1247" s="147"/>
      <c r="S1247" s="147"/>
      <c r="U1247" s="141"/>
      <c r="V1247" s="141"/>
      <c r="AD1247" s="147"/>
    </row>
    <row r="1248" spans="5:30">
      <c r="E1248" s="145"/>
      <c r="F1248" s="145"/>
      <c r="H1248" s="146"/>
      <c r="I1248" s="146"/>
      <c r="R1248" s="147"/>
      <c r="S1248" s="147"/>
      <c r="U1248" s="141"/>
      <c r="V1248" s="141"/>
      <c r="AD1248" s="147"/>
    </row>
    <row r="1249" spans="5:30">
      <c r="E1249" s="145"/>
      <c r="F1249" s="145"/>
      <c r="H1249" s="146"/>
      <c r="I1249" s="146"/>
      <c r="R1249" s="147"/>
      <c r="S1249" s="147"/>
      <c r="U1249" s="141"/>
      <c r="V1249" s="141"/>
      <c r="AD1249" s="147"/>
    </row>
    <row r="1250" spans="5:30">
      <c r="E1250" s="145"/>
      <c r="F1250" s="145"/>
      <c r="H1250" s="146"/>
      <c r="I1250" s="146"/>
      <c r="R1250" s="147"/>
      <c r="S1250" s="147"/>
      <c r="U1250" s="141"/>
      <c r="V1250" s="141"/>
      <c r="AD1250" s="147"/>
    </row>
    <row r="1251" spans="5:30">
      <c r="E1251" s="145"/>
      <c r="F1251" s="145"/>
      <c r="H1251" s="146"/>
      <c r="I1251" s="146"/>
      <c r="R1251" s="147"/>
      <c r="S1251" s="147"/>
      <c r="U1251" s="141"/>
      <c r="V1251" s="141"/>
      <c r="AD1251" s="147"/>
    </row>
    <row r="1252" spans="5:30">
      <c r="E1252" s="145"/>
      <c r="F1252" s="145"/>
      <c r="I1252" s="146"/>
      <c r="S1252" s="147"/>
      <c r="U1252" s="141"/>
      <c r="V1252" s="141"/>
      <c r="AD1252" s="147"/>
    </row>
    <row r="1253" spans="5:30">
      <c r="E1253" s="145"/>
      <c r="F1253" s="145"/>
      <c r="I1253" s="146"/>
      <c r="S1253" s="147"/>
      <c r="U1253" s="141"/>
      <c r="V1253" s="141"/>
      <c r="AD1253" s="147"/>
    </row>
    <row r="1254" spans="5:30">
      <c r="E1254" s="145"/>
      <c r="F1254" s="145"/>
      <c r="I1254" s="146"/>
      <c r="S1254" s="147"/>
      <c r="U1254" s="141"/>
      <c r="V1254" s="141"/>
      <c r="AD1254" s="147"/>
    </row>
    <row r="1255" spans="5:30">
      <c r="E1255" s="145"/>
      <c r="F1255" s="145"/>
      <c r="I1255" s="146"/>
      <c r="S1255" s="147"/>
      <c r="U1255" s="141"/>
      <c r="V1255" s="141"/>
      <c r="AD1255" s="147"/>
    </row>
    <row r="1256" spans="5:30">
      <c r="E1256" s="145"/>
      <c r="F1256" s="145"/>
      <c r="I1256" s="146"/>
      <c r="S1256" s="147"/>
      <c r="U1256" s="141"/>
      <c r="V1256" s="141"/>
      <c r="AD1256" s="147"/>
    </row>
    <row r="1257" spans="5:30">
      <c r="E1257" s="145"/>
      <c r="F1257" s="145"/>
      <c r="H1257" s="146"/>
      <c r="I1257" s="146"/>
      <c r="R1257" s="147"/>
      <c r="S1257" s="147"/>
      <c r="U1257" s="141"/>
      <c r="V1257" s="141"/>
      <c r="AD1257" s="147"/>
    </row>
    <row r="1258" spans="5:30">
      <c r="E1258" s="145"/>
      <c r="F1258" s="145"/>
      <c r="H1258" s="146"/>
      <c r="I1258" s="146"/>
      <c r="R1258" s="147"/>
      <c r="S1258" s="147"/>
      <c r="U1258" s="141"/>
      <c r="V1258" s="141"/>
      <c r="AD1258" s="147"/>
    </row>
    <row r="1259" spans="5:30">
      <c r="E1259" s="145"/>
      <c r="F1259" s="145"/>
      <c r="H1259" s="146"/>
      <c r="I1259" s="146"/>
      <c r="R1259" s="147"/>
      <c r="S1259" s="147"/>
      <c r="U1259" s="141"/>
      <c r="V1259" s="141"/>
      <c r="AD1259" s="147"/>
    </row>
    <row r="1260" spans="5:30">
      <c r="E1260" s="145"/>
      <c r="F1260" s="145"/>
      <c r="H1260" s="146"/>
      <c r="I1260" s="146"/>
      <c r="R1260" s="147"/>
      <c r="S1260" s="147"/>
      <c r="U1260" s="141"/>
      <c r="V1260" s="141"/>
      <c r="AD1260" s="147"/>
    </row>
    <row r="1261" spans="5:30">
      <c r="E1261" s="145"/>
      <c r="F1261" s="145"/>
      <c r="H1261" s="146"/>
      <c r="I1261" s="146"/>
      <c r="R1261" s="147"/>
      <c r="S1261" s="147"/>
      <c r="U1261" s="141"/>
      <c r="V1261" s="141"/>
      <c r="AD1261" s="147"/>
    </row>
    <row r="1262" spans="5:30">
      <c r="E1262" s="145"/>
      <c r="F1262" s="145"/>
      <c r="H1262" s="146"/>
      <c r="I1262" s="146"/>
      <c r="R1262" s="147"/>
      <c r="S1262" s="147"/>
      <c r="U1262" s="141"/>
      <c r="V1262" s="141"/>
      <c r="AD1262" s="147"/>
    </row>
    <row r="1263" spans="5:30">
      <c r="E1263" s="145"/>
      <c r="F1263" s="145"/>
      <c r="H1263" s="146"/>
      <c r="I1263" s="146"/>
      <c r="R1263" s="147"/>
      <c r="S1263" s="147"/>
      <c r="U1263" s="141"/>
      <c r="V1263" s="141"/>
      <c r="AD1263" s="147"/>
    </row>
    <row r="1264" spans="5:30">
      <c r="E1264" s="145"/>
      <c r="F1264" s="145"/>
      <c r="H1264" s="146"/>
      <c r="I1264" s="146"/>
      <c r="R1264" s="147"/>
      <c r="S1264" s="147"/>
      <c r="U1264" s="141"/>
      <c r="V1264" s="141"/>
      <c r="AD1264" s="147"/>
    </row>
    <row r="1265" spans="5:40">
      <c r="E1265" s="145"/>
      <c r="F1265" s="145"/>
      <c r="H1265" s="146"/>
      <c r="I1265" s="146"/>
      <c r="R1265" s="147"/>
      <c r="S1265" s="147"/>
      <c r="U1265" s="141"/>
      <c r="V1265" s="141"/>
      <c r="AD1265" s="147"/>
    </row>
    <row r="1266" spans="5:40">
      <c r="E1266" s="145"/>
      <c r="F1266" s="145"/>
      <c r="H1266" s="146"/>
      <c r="I1266" s="146"/>
      <c r="R1266" s="147"/>
      <c r="S1266" s="147"/>
      <c r="U1266" s="141"/>
      <c r="V1266" s="141"/>
      <c r="AD1266" s="147"/>
    </row>
    <row r="1267" spans="5:40">
      <c r="E1267" s="145"/>
      <c r="F1267" s="145"/>
      <c r="H1267" s="146"/>
      <c r="I1267" s="146"/>
      <c r="R1267" s="147"/>
      <c r="S1267" s="147"/>
      <c r="U1267" s="141"/>
      <c r="V1267" s="141"/>
      <c r="AD1267" s="147"/>
    </row>
    <row r="1268" spans="5:40">
      <c r="E1268" s="145"/>
      <c r="F1268" s="145"/>
      <c r="H1268" s="146"/>
      <c r="I1268" s="146"/>
      <c r="R1268" s="147"/>
      <c r="S1268" s="147"/>
      <c r="U1268" s="141"/>
      <c r="V1268" s="141"/>
      <c r="AD1268" s="147"/>
    </row>
    <row r="1269" spans="5:40">
      <c r="E1269" s="145"/>
      <c r="F1269" s="145"/>
      <c r="H1269" s="146"/>
      <c r="I1269" s="146"/>
      <c r="R1269" s="147"/>
      <c r="S1269" s="147"/>
      <c r="U1269" s="141"/>
      <c r="V1269" s="141"/>
      <c r="AD1269" s="147"/>
    </row>
    <row r="1270" spans="5:40">
      <c r="E1270" s="145"/>
      <c r="F1270" s="145"/>
      <c r="H1270" s="146"/>
      <c r="I1270" s="146"/>
      <c r="R1270" s="147"/>
      <c r="S1270" s="147"/>
      <c r="U1270" s="141"/>
      <c r="V1270" s="141"/>
      <c r="AD1270" s="147"/>
    </row>
    <row r="1271" spans="5:40">
      <c r="E1271" s="145"/>
      <c r="F1271" s="145"/>
      <c r="H1271" s="146"/>
      <c r="I1271" s="146"/>
      <c r="R1271" s="147"/>
      <c r="S1271" s="147"/>
      <c r="U1271" s="141"/>
      <c r="V1271" s="141"/>
      <c r="AD1271" s="147"/>
    </row>
    <row r="1272" spans="5:40">
      <c r="E1272" s="145"/>
      <c r="F1272" s="145"/>
      <c r="H1272" s="146"/>
      <c r="I1272" s="146"/>
      <c r="R1272" s="147"/>
      <c r="S1272" s="147"/>
      <c r="U1272" s="141"/>
      <c r="V1272" s="141"/>
      <c r="AD1272" s="147"/>
    </row>
    <row r="1273" spans="5:40">
      <c r="E1273" s="145"/>
      <c r="F1273" s="145"/>
      <c r="H1273" s="146"/>
      <c r="I1273" s="146"/>
      <c r="R1273" s="147"/>
      <c r="S1273" s="147"/>
      <c r="U1273" s="141"/>
      <c r="V1273" s="141"/>
      <c r="AD1273" s="147"/>
    </row>
    <row r="1274" spans="5:40">
      <c r="E1274" s="145"/>
      <c r="F1274" s="145"/>
      <c r="H1274" s="146"/>
      <c r="I1274" s="146"/>
      <c r="R1274" s="147"/>
      <c r="S1274" s="147"/>
      <c r="U1274" s="141"/>
      <c r="V1274" s="141"/>
      <c r="AD1274" s="147"/>
    </row>
    <row r="1275" spans="5:40">
      <c r="E1275" s="145"/>
      <c r="F1275" s="145"/>
      <c r="H1275" s="146"/>
      <c r="I1275" s="146"/>
      <c r="R1275" s="147"/>
      <c r="S1275" s="147"/>
      <c r="U1275" s="141"/>
      <c r="V1275" s="141"/>
      <c r="AD1275" s="147"/>
    </row>
    <row r="1276" spans="5:40">
      <c r="E1276" s="145"/>
      <c r="F1276" s="145"/>
      <c r="H1276" s="146"/>
      <c r="I1276" s="146"/>
      <c r="R1276" s="147"/>
      <c r="S1276" s="147"/>
      <c r="U1276" s="141"/>
      <c r="V1276" s="141"/>
      <c r="AD1276" s="147"/>
    </row>
    <row r="1277" spans="5:40">
      <c r="E1277" s="145"/>
      <c r="F1277" s="145"/>
      <c r="H1277" s="146"/>
      <c r="I1277" s="146"/>
      <c r="R1277" s="147"/>
      <c r="S1277" s="147"/>
      <c r="U1277" s="141"/>
      <c r="V1277" s="141"/>
      <c r="AD1277" s="147"/>
    </row>
    <row r="1278" spans="5:40">
      <c r="E1278" s="145"/>
      <c r="F1278" s="145"/>
      <c r="H1278" s="146"/>
      <c r="I1278" s="146"/>
      <c r="R1278" s="147"/>
      <c r="S1278" s="147"/>
      <c r="U1278" s="141"/>
      <c r="V1278" s="141"/>
      <c r="AD1278" s="147"/>
    </row>
    <row r="1279" spans="5:40">
      <c r="E1279" s="145"/>
      <c r="F1279" s="145"/>
      <c r="H1279" s="146"/>
      <c r="I1279" s="146"/>
      <c r="R1279" s="147"/>
      <c r="S1279" s="147"/>
      <c r="U1279" s="141"/>
      <c r="V1279" s="141"/>
      <c r="AD1279" s="147"/>
    </row>
    <row r="1280" spans="5:40">
      <c r="E1280" s="145"/>
      <c r="F1280" s="145"/>
      <c r="G1280" s="147"/>
      <c r="H1280" s="146"/>
      <c r="I1280" s="146"/>
      <c r="J1280" s="147"/>
      <c r="K1280" s="147"/>
      <c r="N1280" s="147"/>
      <c r="O1280" s="147"/>
      <c r="P1280" s="147"/>
      <c r="Q1280" s="147"/>
      <c r="R1280" s="147"/>
      <c r="S1280" s="147"/>
      <c r="T1280" s="147"/>
      <c r="U1280" s="147"/>
      <c r="V1280" s="147"/>
      <c r="AD1280" s="147"/>
      <c r="AE1280" s="147"/>
      <c r="AF1280" s="147"/>
      <c r="AG1280" s="147"/>
      <c r="AH1280" s="147"/>
      <c r="AJ1280" s="147"/>
      <c r="AK1280" s="147"/>
      <c r="AL1280" s="147"/>
      <c r="AM1280" s="147"/>
      <c r="AN1280" s="147"/>
    </row>
    <row r="1281" spans="18:30">
      <c r="R1281" s="10"/>
      <c r="S1281" s="10"/>
      <c r="AD1281" s="10"/>
    </row>
    <row r="1282" spans="18:30">
      <c r="U1282" s="141"/>
      <c r="V1282" s="141"/>
    </row>
    <row r="1283" spans="18:30">
      <c r="U1283" s="141"/>
      <c r="V1283" s="141"/>
    </row>
    <row r="1284" spans="18:30">
      <c r="U1284" s="141"/>
      <c r="V1284" s="141"/>
    </row>
    <row r="1285" spans="18:30">
      <c r="U1285" s="141"/>
      <c r="V1285" s="141"/>
    </row>
    <row r="1286" spans="18:30">
      <c r="U1286" s="141"/>
      <c r="V1286" s="141"/>
    </row>
    <row r="1287" spans="18:30">
      <c r="U1287" s="141"/>
      <c r="V1287" s="141"/>
    </row>
    <row r="1288" spans="18:30">
      <c r="U1288" s="141"/>
      <c r="V1288" s="141"/>
    </row>
    <row r="1289" spans="18:30">
      <c r="U1289" s="141"/>
      <c r="V1289" s="141"/>
    </row>
    <row r="1290" spans="18:30">
      <c r="U1290" s="141"/>
      <c r="V1290" s="141"/>
    </row>
    <row r="1291" spans="18:30">
      <c r="U1291" s="141"/>
      <c r="V1291" s="141"/>
    </row>
    <row r="1292" spans="18:30">
      <c r="U1292" s="141"/>
      <c r="V1292" s="141"/>
    </row>
    <row r="1293" spans="18:30">
      <c r="U1293" s="141"/>
      <c r="V1293" s="141"/>
    </row>
    <row r="1294" spans="18:30">
      <c r="U1294" s="141"/>
      <c r="V1294" s="141"/>
    </row>
    <row r="1295" spans="18:30">
      <c r="U1295" s="141"/>
      <c r="V1295" s="141"/>
    </row>
    <row r="1296" spans="18:30">
      <c r="U1296" s="141"/>
      <c r="V1296" s="141"/>
    </row>
    <row r="1297" spans="21:22">
      <c r="U1297" s="141"/>
      <c r="V1297" s="141"/>
    </row>
    <row r="1298" spans="21:22">
      <c r="U1298" s="141"/>
      <c r="V1298" s="141"/>
    </row>
    <row r="1299" spans="21:22">
      <c r="U1299" s="141"/>
      <c r="V1299" s="141"/>
    </row>
    <row r="1300" spans="21:22">
      <c r="U1300" s="141"/>
      <c r="V1300" s="141"/>
    </row>
    <row r="1301" spans="21:22">
      <c r="U1301" s="141"/>
      <c r="V1301" s="141"/>
    </row>
    <row r="1302" spans="21:22">
      <c r="U1302" s="141"/>
      <c r="V1302" s="141"/>
    </row>
    <row r="1303" spans="21:22">
      <c r="U1303" s="141"/>
      <c r="V1303" s="141"/>
    </row>
    <row r="1304" spans="21:22">
      <c r="U1304" s="141"/>
      <c r="V1304" s="141"/>
    </row>
    <row r="1305" spans="21:22">
      <c r="U1305" s="141"/>
      <c r="V1305" s="141"/>
    </row>
    <row r="1306" spans="21:22">
      <c r="U1306" s="141"/>
      <c r="V1306" s="141"/>
    </row>
    <row r="1307" spans="21:22">
      <c r="U1307" s="141"/>
      <c r="V1307" s="141"/>
    </row>
    <row r="1308" spans="21:22">
      <c r="U1308" s="141"/>
      <c r="V1308" s="141"/>
    </row>
    <row r="1309" spans="21:22">
      <c r="U1309" s="141"/>
      <c r="V1309" s="141"/>
    </row>
    <row r="1310" spans="21:22">
      <c r="U1310" s="141"/>
      <c r="V1310" s="141"/>
    </row>
    <row r="1311" spans="21:22">
      <c r="U1311" s="141"/>
      <c r="V1311" s="141"/>
    </row>
    <row r="1312" spans="21:22">
      <c r="U1312" s="141"/>
      <c r="V1312" s="141"/>
    </row>
    <row r="1313" spans="21:22">
      <c r="U1313" s="141"/>
      <c r="V1313" s="141"/>
    </row>
    <row r="1314" spans="21:22">
      <c r="U1314" s="141"/>
      <c r="V1314" s="141"/>
    </row>
    <row r="1315" spans="21:22">
      <c r="U1315" s="141"/>
      <c r="V1315" s="141"/>
    </row>
    <row r="1316" spans="21:22">
      <c r="U1316" s="141"/>
      <c r="V1316" s="141"/>
    </row>
    <row r="1317" spans="21:22">
      <c r="U1317" s="141"/>
      <c r="V1317" s="141"/>
    </row>
    <row r="1318" spans="21:22">
      <c r="U1318" s="141"/>
      <c r="V1318" s="141"/>
    </row>
    <row r="1319" spans="21:22">
      <c r="U1319" s="141"/>
      <c r="V1319" s="141"/>
    </row>
    <row r="1320" spans="21:22">
      <c r="U1320" s="141"/>
      <c r="V1320" s="141"/>
    </row>
    <row r="1321" spans="21:22">
      <c r="U1321" s="141"/>
      <c r="V1321" s="141"/>
    </row>
    <row r="1322" spans="21:22">
      <c r="U1322" s="141"/>
      <c r="V1322" s="141"/>
    </row>
    <row r="1323" spans="21:22">
      <c r="U1323" s="141"/>
      <c r="V1323" s="141"/>
    </row>
    <row r="1324" spans="21:22">
      <c r="U1324" s="141"/>
      <c r="V1324" s="141"/>
    </row>
    <row r="1325" spans="21:22">
      <c r="U1325" s="141"/>
      <c r="V1325" s="141"/>
    </row>
    <row r="1326" spans="21:22">
      <c r="U1326" s="141"/>
      <c r="V1326" s="141"/>
    </row>
    <row r="1327" spans="21:22">
      <c r="U1327" s="141"/>
      <c r="V1327" s="141"/>
    </row>
    <row r="1328" spans="21:22">
      <c r="U1328" s="141"/>
      <c r="V1328" s="141"/>
    </row>
    <row r="1329" spans="21:22">
      <c r="U1329" s="141"/>
      <c r="V1329" s="141"/>
    </row>
    <row r="1330" spans="21:22">
      <c r="U1330" s="141"/>
      <c r="V1330" s="141"/>
    </row>
    <row r="1331" spans="21:22">
      <c r="U1331" s="141"/>
      <c r="V1331" s="141"/>
    </row>
    <row r="1332" spans="21:22">
      <c r="U1332" s="141"/>
      <c r="V1332" s="141"/>
    </row>
    <row r="1333" spans="21:22">
      <c r="U1333" s="141"/>
      <c r="V1333" s="141"/>
    </row>
    <row r="1334" spans="21:22">
      <c r="U1334" s="141"/>
      <c r="V1334" s="141"/>
    </row>
    <row r="1335" spans="21:22">
      <c r="U1335" s="141"/>
      <c r="V1335" s="141"/>
    </row>
    <row r="1336" spans="21:22">
      <c r="U1336" s="141"/>
      <c r="V1336" s="141"/>
    </row>
    <row r="1337" spans="21:22">
      <c r="U1337" s="141"/>
      <c r="V1337" s="141"/>
    </row>
    <row r="1338" spans="21:22">
      <c r="U1338" s="141"/>
      <c r="V1338" s="141"/>
    </row>
    <row r="1339" spans="21:22">
      <c r="U1339" s="141"/>
      <c r="V1339" s="141"/>
    </row>
    <row r="1340" spans="21:22">
      <c r="U1340" s="141"/>
      <c r="V1340" s="141"/>
    </row>
    <row r="1341" spans="21:22">
      <c r="U1341" s="141"/>
      <c r="V1341" s="141"/>
    </row>
    <row r="1342" spans="21:22">
      <c r="U1342" s="141"/>
      <c r="V1342" s="141"/>
    </row>
    <row r="1343" spans="21:22">
      <c r="U1343" s="141"/>
      <c r="V1343" s="141"/>
    </row>
    <row r="1344" spans="21:22">
      <c r="U1344" s="141"/>
      <c r="V1344" s="141"/>
    </row>
    <row r="1345" spans="21:22">
      <c r="U1345" s="141"/>
      <c r="V1345" s="141"/>
    </row>
    <row r="1346" spans="21:22">
      <c r="U1346" s="141"/>
      <c r="V1346" s="141"/>
    </row>
    <row r="1347" spans="21:22">
      <c r="U1347" s="141"/>
      <c r="V1347" s="141"/>
    </row>
    <row r="1348" spans="21:22">
      <c r="U1348" s="141"/>
      <c r="V1348" s="141"/>
    </row>
    <row r="1349" spans="21:22">
      <c r="U1349" s="141"/>
      <c r="V1349" s="141"/>
    </row>
    <row r="1350" spans="21:22">
      <c r="U1350" s="141"/>
      <c r="V1350" s="141"/>
    </row>
    <row r="1351" spans="21:22">
      <c r="U1351" s="141"/>
      <c r="V1351" s="141"/>
    </row>
    <row r="1352" spans="21:22">
      <c r="U1352" s="141"/>
      <c r="V1352" s="141"/>
    </row>
    <row r="1353" spans="21:22">
      <c r="U1353" s="141"/>
      <c r="V1353" s="141"/>
    </row>
    <row r="1354" spans="21:22">
      <c r="U1354" s="141"/>
      <c r="V1354" s="141"/>
    </row>
    <row r="1355" spans="21:22">
      <c r="U1355" s="141"/>
      <c r="V1355" s="141"/>
    </row>
    <row r="1356" spans="21:22">
      <c r="U1356" s="141"/>
      <c r="V1356" s="141"/>
    </row>
    <row r="1357" spans="21:22">
      <c r="U1357" s="141"/>
      <c r="V1357" s="141"/>
    </row>
    <row r="1358" spans="21:22">
      <c r="U1358" s="141"/>
      <c r="V1358" s="141"/>
    </row>
    <row r="1359" spans="21:22">
      <c r="U1359" s="141"/>
      <c r="V1359" s="141"/>
    </row>
    <row r="1360" spans="21:22">
      <c r="U1360" s="141"/>
      <c r="V1360" s="141"/>
    </row>
    <row r="1361" spans="21:22">
      <c r="U1361" s="141"/>
      <c r="V1361" s="141"/>
    </row>
    <row r="1362" spans="21:22">
      <c r="U1362" s="141"/>
      <c r="V1362" s="141"/>
    </row>
    <row r="1363" spans="21:22">
      <c r="U1363" s="141"/>
      <c r="V1363" s="141"/>
    </row>
    <row r="1364" spans="21:22">
      <c r="U1364" s="141"/>
      <c r="V1364" s="141"/>
    </row>
    <row r="1365" spans="21:22">
      <c r="U1365" s="141"/>
      <c r="V1365" s="141"/>
    </row>
    <row r="1366" spans="21:22">
      <c r="U1366" s="141"/>
      <c r="V1366" s="141"/>
    </row>
    <row r="1367" spans="21:22">
      <c r="U1367" s="141"/>
      <c r="V1367" s="141"/>
    </row>
    <row r="1368" spans="21:22">
      <c r="U1368" s="141"/>
      <c r="V1368" s="141"/>
    </row>
    <row r="1369" spans="21:22">
      <c r="U1369" s="141"/>
      <c r="V1369" s="141"/>
    </row>
    <row r="1370" spans="21:22">
      <c r="U1370" s="141"/>
      <c r="V1370" s="141"/>
    </row>
    <row r="1371" spans="21:22">
      <c r="U1371" s="141"/>
      <c r="V1371" s="141"/>
    </row>
    <row r="1372" spans="21:22">
      <c r="U1372" s="141"/>
      <c r="V1372" s="141"/>
    </row>
    <row r="1373" spans="21:22">
      <c r="U1373" s="141"/>
      <c r="V1373" s="141"/>
    </row>
    <row r="1374" spans="21:22">
      <c r="U1374" s="141"/>
      <c r="V1374" s="141"/>
    </row>
    <row r="1375" spans="21:22">
      <c r="U1375" s="141"/>
      <c r="V1375" s="141"/>
    </row>
    <row r="1376" spans="21:22">
      <c r="U1376" s="141"/>
      <c r="V1376" s="141"/>
    </row>
    <row r="1377" spans="21:22">
      <c r="U1377" s="141"/>
      <c r="V1377" s="141"/>
    </row>
    <row r="1378" spans="21:22">
      <c r="U1378" s="141"/>
      <c r="V1378" s="141"/>
    </row>
    <row r="1379" spans="21:22">
      <c r="U1379" s="141"/>
      <c r="V1379" s="141"/>
    </row>
    <row r="1380" spans="21:22">
      <c r="U1380" s="141"/>
      <c r="V1380" s="141"/>
    </row>
    <row r="1381" spans="21:22">
      <c r="U1381" s="141"/>
      <c r="V1381" s="141"/>
    </row>
    <row r="1382" spans="21:22">
      <c r="U1382" s="141"/>
      <c r="V1382" s="141"/>
    </row>
    <row r="1383" spans="21:22">
      <c r="U1383" s="141"/>
      <c r="V1383" s="141"/>
    </row>
    <row r="1384" spans="21:22">
      <c r="U1384" s="141"/>
      <c r="V1384" s="141"/>
    </row>
    <row r="1385" spans="21:22">
      <c r="U1385" s="141"/>
      <c r="V1385" s="141"/>
    </row>
    <row r="1386" spans="21:22">
      <c r="U1386" s="141"/>
      <c r="V1386" s="141"/>
    </row>
    <row r="1387" spans="21:22">
      <c r="U1387" s="141"/>
      <c r="V1387" s="141"/>
    </row>
    <row r="1388" spans="21:22">
      <c r="U1388" s="141"/>
      <c r="V1388" s="141"/>
    </row>
    <row r="1389" spans="21:22">
      <c r="U1389" s="141"/>
      <c r="V1389" s="141"/>
    </row>
    <row r="1390" spans="21:22">
      <c r="U1390" s="141"/>
      <c r="V1390" s="141"/>
    </row>
    <row r="1391" spans="21:22">
      <c r="U1391" s="141"/>
      <c r="V1391" s="141"/>
    </row>
    <row r="1392" spans="21:22">
      <c r="U1392" s="141"/>
      <c r="V1392" s="141"/>
    </row>
    <row r="1393" spans="21:22">
      <c r="U1393" s="141"/>
      <c r="V1393" s="141"/>
    </row>
    <row r="1394" spans="21:22">
      <c r="U1394" s="141"/>
      <c r="V1394" s="141"/>
    </row>
    <row r="1395" spans="21:22">
      <c r="U1395" s="141"/>
      <c r="V1395" s="141"/>
    </row>
    <row r="1396" spans="21:22">
      <c r="U1396" s="141"/>
      <c r="V1396" s="141"/>
    </row>
    <row r="1397" spans="21:22">
      <c r="U1397" s="141"/>
      <c r="V1397" s="141"/>
    </row>
    <row r="1398" spans="21:22">
      <c r="U1398" s="141"/>
      <c r="V1398" s="141"/>
    </row>
    <row r="1399" spans="21:22">
      <c r="U1399" s="141"/>
      <c r="V1399" s="141"/>
    </row>
    <row r="1400" spans="21:22">
      <c r="U1400" s="141"/>
      <c r="V1400" s="141"/>
    </row>
    <row r="1401" spans="21:22">
      <c r="U1401" s="141"/>
      <c r="V1401" s="141"/>
    </row>
    <row r="1402" spans="21:22">
      <c r="U1402" s="141"/>
      <c r="V1402" s="141"/>
    </row>
    <row r="1403" spans="21:22">
      <c r="U1403" s="141"/>
      <c r="V1403" s="141"/>
    </row>
    <row r="1404" spans="21:22">
      <c r="U1404" s="141"/>
      <c r="V1404" s="141"/>
    </row>
    <row r="1405" spans="21:22">
      <c r="U1405" s="141"/>
      <c r="V1405" s="141"/>
    </row>
    <row r="1406" spans="21:22">
      <c r="U1406" s="141"/>
      <c r="V1406" s="141"/>
    </row>
    <row r="1407" spans="21:22">
      <c r="U1407" s="141"/>
      <c r="V1407" s="141"/>
    </row>
    <row r="1408" spans="21:22">
      <c r="U1408" s="141"/>
      <c r="V1408" s="141"/>
    </row>
    <row r="1409" spans="21:22">
      <c r="U1409" s="141"/>
      <c r="V1409" s="141"/>
    </row>
    <row r="1410" spans="21:22">
      <c r="U1410" s="141"/>
      <c r="V1410" s="141"/>
    </row>
    <row r="1411" spans="21:22">
      <c r="U1411" s="141"/>
      <c r="V1411" s="141"/>
    </row>
    <row r="1412" spans="21:22">
      <c r="U1412" s="141"/>
      <c r="V1412" s="141"/>
    </row>
    <row r="1413" spans="21:22">
      <c r="U1413" s="141"/>
      <c r="V1413" s="141"/>
    </row>
    <row r="1414" spans="21:22">
      <c r="U1414" s="141"/>
      <c r="V1414" s="141"/>
    </row>
    <row r="1415" spans="21:22">
      <c r="U1415" s="141"/>
      <c r="V1415" s="141"/>
    </row>
    <row r="1416" spans="21:22">
      <c r="U1416" s="141"/>
      <c r="V1416" s="141"/>
    </row>
    <row r="1417" spans="21:22">
      <c r="U1417" s="141"/>
      <c r="V1417" s="141"/>
    </row>
    <row r="1418" spans="21:22">
      <c r="U1418" s="141"/>
      <c r="V1418" s="141"/>
    </row>
    <row r="1419" spans="21:22">
      <c r="U1419" s="141"/>
      <c r="V1419" s="141"/>
    </row>
    <row r="1420" spans="21:22">
      <c r="U1420" s="141"/>
      <c r="V1420" s="141"/>
    </row>
    <row r="1421" spans="21:22">
      <c r="U1421" s="141"/>
      <c r="V1421" s="141"/>
    </row>
    <row r="1422" spans="21:22">
      <c r="U1422" s="141"/>
      <c r="V1422" s="141"/>
    </row>
    <row r="1423" spans="21:22">
      <c r="U1423" s="141"/>
      <c r="V1423" s="141"/>
    </row>
    <row r="1424" spans="21:22">
      <c r="U1424" s="141"/>
      <c r="V1424" s="141"/>
    </row>
    <row r="1425" spans="21:22">
      <c r="U1425" s="141"/>
      <c r="V1425" s="141"/>
    </row>
    <row r="1426" spans="21:22">
      <c r="U1426" s="141"/>
      <c r="V1426" s="141"/>
    </row>
    <row r="1427" spans="21:22">
      <c r="U1427" s="141"/>
      <c r="V1427" s="141"/>
    </row>
    <row r="1428" spans="21:22">
      <c r="U1428" s="141"/>
      <c r="V1428" s="141"/>
    </row>
    <row r="1429" spans="21:22">
      <c r="U1429" s="141"/>
      <c r="V1429" s="141"/>
    </row>
    <row r="1430" spans="21:22">
      <c r="U1430" s="141"/>
      <c r="V1430" s="141"/>
    </row>
    <row r="1431" spans="21:22">
      <c r="U1431" s="141"/>
      <c r="V1431" s="141"/>
    </row>
    <row r="1432" spans="21:22">
      <c r="U1432" s="141"/>
      <c r="V1432" s="141"/>
    </row>
    <row r="1433" spans="21:22">
      <c r="U1433" s="141"/>
      <c r="V1433" s="141"/>
    </row>
    <row r="1434" spans="21:22">
      <c r="U1434" s="141"/>
      <c r="V1434" s="141"/>
    </row>
    <row r="1435" spans="21:22">
      <c r="U1435" s="141"/>
      <c r="V1435" s="141"/>
    </row>
    <row r="1436" spans="21:22">
      <c r="U1436" s="141"/>
      <c r="V1436" s="141"/>
    </row>
    <row r="1437" spans="21:22">
      <c r="U1437" s="141"/>
      <c r="V1437" s="141"/>
    </row>
    <row r="1438" spans="21:22">
      <c r="U1438" s="141"/>
      <c r="V1438" s="141"/>
    </row>
    <row r="1439" spans="21:22">
      <c r="U1439" s="141"/>
      <c r="V1439" s="141"/>
    </row>
    <row r="1440" spans="21:22">
      <c r="U1440" s="141"/>
      <c r="V1440" s="141"/>
    </row>
  </sheetData>
  <mergeCells count="115">
    <mergeCell ref="CZ4:CZ5"/>
    <mergeCell ref="DA4:DA5"/>
    <mergeCell ref="DB4:DH4"/>
    <mergeCell ref="DI4:DO4"/>
    <mergeCell ref="AE4:AF4"/>
    <mergeCell ref="AV4:AV5"/>
    <mergeCell ref="AW4:AW5"/>
    <mergeCell ref="BS4:BS5"/>
    <mergeCell ref="BT4:BT5"/>
    <mergeCell ref="CP4:CP5"/>
    <mergeCell ref="BK3:BK5"/>
    <mergeCell ref="BL3:BL5"/>
    <mergeCell ref="CE2:CF4"/>
    <mergeCell ref="BM2:BO2"/>
    <mergeCell ref="BP2:BR2"/>
    <mergeCell ref="BS2:BT3"/>
    <mergeCell ref="BU2:BU5"/>
    <mergeCell ref="BV2:BV5"/>
    <mergeCell ref="BW2:BW5"/>
    <mergeCell ref="BM3:BM5"/>
    <mergeCell ref="BN3:BN5"/>
    <mergeCell ref="BO3:BO5"/>
    <mergeCell ref="BP3:BP5"/>
    <mergeCell ref="BC2:BC5"/>
    <mergeCell ref="DB3:DO3"/>
    <mergeCell ref="DP3:DQ4"/>
    <mergeCell ref="R4:S4"/>
    <mergeCell ref="T4:T5"/>
    <mergeCell ref="U4:V4"/>
    <mergeCell ref="W4:W5"/>
    <mergeCell ref="X4:Y4"/>
    <mergeCell ref="Z4:Z5"/>
    <mergeCell ref="AA4:AB4"/>
    <mergeCell ref="AD4:AD5"/>
    <mergeCell ref="BQ3:BQ5"/>
    <mergeCell ref="BR3:BR5"/>
    <mergeCell ref="CJ3:CL4"/>
    <mergeCell ref="CM3:CO4"/>
    <mergeCell ref="CY3:CY5"/>
    <mergeCell ref="CZ3:DA3"/>
    <mergeCell ref="CQ4:CQ5"/>
    <mergeCell ref="CR4:CR5"/>
    <mergeCell ref="CS4:CS5"/>
    <mergeCell ref="CT4:CT5"/>
    <mergeCell ref="AH3:AH5"/>
    <mergeCell ref="AU3:AU5"/>
    <mergeCell ref="AV3:AW3"/>
    <mergeCell ref="BJ3:BJ5"/>
    <mergeCell ref="CY2:DQ2"/>
    <mergeCell ref="L3:L5"/>
    <mergeCell ref="M3:M5"/>
    <mergeCell ref="N3:N5"/>
    <mergeCell ref="O3:O5"/>
    <mergeCell ref="P3:P5"/>
    <mergeCell ref="Q3:Q5"/>
    <mergeCell ref="R3:S3"/>
    <mergeCell ref="T3:V3"/>
    <mergeCell ref="W3:Y3"/>
    <mergeCell ref="CG2:CH4"/>
    <mergeCell ref="CI2:CI5"/>
    <mergeCell ref="CJ2:CO2"/>
    <mergeCell ref="CP2:CS3"/>
    <mergeCell ref="CT2:CW3"/>
    <mergeCell ref="CX2:CX5"/>
    <mergeCell ref="CU4:CU5"/>
    <mergeCell ref="CV4:CV5"/>
    <mergeCell ref="CW4:CW5"/>
    <mergeCell ref="BX2:BX5"/>
    <mergeCell ref="BY2:BZ4"/>
    <mergeCell ref="CA2:CA5"/>
    <mergeCell ref="CB2:CB5"/>
    <mergeCell ref="CC2:CD4"/>
    <mergeCell ref="BE2:BE5"/>
    <mergeCell ref="BF2:BF5"/>
    <mergeCell ref="BG2:BI4"/>
    <mergeCell ref="BJ2:BL2"/>
    <mergeCell ref="AU2:AW2"/>
    <mergeCell ref="AX2:AX5"/>
    <mergeCell ref="AY2:AY5"/>
    <mergeCell ref="AZ2:AZ5"/>
    <mergeCell ref="BA2:BA5"/>
    <mergeCell ref="BB2:BB5"/>
    <mergeCell ref="AS2:AS5"/>
    <mergeCell ref="AT2:AT5"/>
    <mergeCell ref="AI2:AI5"/>
    <mergeCell ref="AJ2:AJ5"/>
    <mergeCell ref="AK2:AK5"/>
    <mergeCell ref="AL2:AL5"/>
    <mergeCell ref="AM2:AM5"/>
    <mergeCell ref="AN2:AN5"/>
    <mergeCell ref="BD2:BD5"/>
    <mergeCell ref="CP1:DQ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M2"/>
    <mergeCell ref="N2:Q2"/>
    <mergeCell ref="R2:AB2"/>
    <mergeCell ref="AC2:AH2"/>
    <mergeCell ref="Z3:AB3"/>
    <mergeCell ref="AC3:AC5"/>
    <mergeCell ref="AD3:AF3"/>
    <mergeCell ref="AG3:AG5"/>
    <mergeCell ref="AO2:AO5"/>
    <mergeCell ref="AP2:AP5"/>
    <mergeCell ref="AQ2:AQ5"/>
    <mergeCell ref="AR2:AR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2022-06-22T05:14:43Z</dcterms:modified>
</cp:coreProperties>
</file>