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2"/>
  </bookViews>
  <sheets>
    <sheet name="Сведения о поставщиках 2016" sheetId="1" r:id="rId1"/>
    <sheet name="с 01.01.16" sheetId="2" r:id="rId2"/>
    <sheet name="с 01.07.16" sheetId="3" r:id="rId3"/>
    <sheet name="Сведения о нормативах ээ" sheetId="4" r:id="rId4"/>
  </sheets>
  <definedNames>
    <definedName name="_xlnm.Print_Area" localSheetId="1">'с 01.01.16'!$A$1:$H$53</definedName>
    <definedName name="_xlnm.Print_Area" localSheetId="2">'с 01.07.16'!$A$1:$H$53</definedName>
  </definedNames>
  <calcPr fullCalcOnLoad="1"/>
</workbook>
</file>

<file path=xl/sharedStrings.xml><?xml version="1.0" encoding="utf-8"?>
<sst xmlns="http://schemas.openxmlformats.org/spreadsheetml/2006/main" count="172" uniqueCount="117">
  <si>
    <t>Поставщик отопления</t>
  </si>
  <si>
    <t>ИНН 2457058356</t>
  </si>
  <si>
    <t>Поставщик электроэнергии</t>
  </si>
  <si>
    <t>Поставщик горячей воды</t>
  </si>
  <si>
    <t>Поставщик холодной воды</t>
  </si>
  <si>
    <t>Поставщик водоотведения</t>
  </si>
  <si>
    <t>Сведения о поставщиках</t>
  </si>
  <si>
    <t>ИНН 2457029066</t>
  </si>
  <si>
    <t>№ п/п</t>
  </si>
  <si>
    <t>Виды услуг</t>
  </si>
  <si>
    <t xml:space="preserve">Отопление, руб./Гкал                                                </t>
  </si>
  <si>
    <t xml:space="preserve">Горячее водоснабжение, руб./куб.м                                                   </t>
  </si>
  <si>
    <t>Номатив потребления, м3/чел (гкал/м2)</t>
  </si>
  <si>
    <t>Вид ресурса</t>
  </si>
  <si>
    <t>Ресурсоснабжающая организация</t>
  </si>
  <si>
    <t>НОРМАТИВЫ</t>
  </si>
  <si>
    <t>ПОТРЕБЛЕНИЯ КОММУНАЛЬНЫХ УСЛУГ ПО ЭЛЕКТРОСНАБЖЕНИЮ</t>
  </si>
  <si>
    <t>НАСЕЛЕНИЕМ КРАСНОЯРСКОГО КРАЯ В ЖИЛЫХ ПОМЕЩЕНИЯХ</t>
  </si>
  <si>
    <t>ПРИ ОТСУТСТВИИ ПРИБОРОВ УЧЕТА</t>
  </si>
  <si>
    <t>Наименование норматива</t>
  </si>
  <si>
    <t>Норматив потребления</t>
  </si>
  <si>
    <t>1 чел.</t>
  </si>
  <si>
    <t>2 чел.</t>
  </si>
  <si>
    <t>3 чел.</t>
  </si>
  <si>
    <t>4 чел.</t>
  </si>
  <si>
    <t>5 чел. и более</t>
  </si>
  <si>
    <r>
      <t xml:space="preserve">Электроснабжение в жилых многоквартирных домах </t>
    </r>
    <r>
      <rPr>
        <b/>
        <sz val="11"/>
        <color indexed="8"/>
        <rFont val="Calibri"/>
        <family val="2"/>
      </rPr>
      <t>без лифта</t>
    </r>
    <r>
      <rPr>
        <sz val="11"/>
        <color theme="1"/>
        <rFont val="Calibri"/>
        <family val="2"/>
      </rPr>
      <t>, оборудованных электрическими плитами (с учетом освещения мест общего пользования):</t>
    </r>
  </si>
  <si>
    <t>1 комната</t>
  </si>
  <si>
    <t>2 комнаты</t>
  </si>
  <si>
    <t>3 комнаты</t>
  </si>
  <si>
    <t>4 комнаты и более</t>
  </si>
  <si>
    <r>
      <t xml:space="preserve">Электроснабжение в жилых многоквартирных домах </t>
    </r>
    <r>
      <rPr>
        <b/>
        <sz val="11"/>
        <color indexed="8"/>
        <rFont val="Calibri"/>
        <family val="2"/>
      </rPr>
      <t>с лифтом</t>
    </r>
    <r>
      <rPr>
        <sz val="11"/>
        <color theme="1"/>
        <rFont val="Calibri"/>
        <family val="2"/>
      </rPr>
      <t>, оборудованных электрическими плитами (с учетом освещения мест общего пользования):</t>
    </r>
  </si>
  <si>
    <t>Нормативы утверждены Законом Красноярского края № 9-4283 от24.12.2009 г.</t>
  </si>
  <si>
    <t>Акционерное Общество "Норильско-Таймырская энергетическая компания"</t>
  </si>
  <si>
    <t>Муниципальное унитарное предприятие муниципального образования город Норильск "Коммунальные объединенные системы" (МУП КОС)</t>
  </si>
  <si>
    <t>Тариф, руб. с НДС</t>
  </si>
  <si>
    <t>Размер платы, руб.</t>
  </si>
  <si>
    <t>2.1.</t>
  </si>
  <si>
    <t>ГВС (квартира оборудована ИПУ), руб. за 1 куб.м:</t>
  </si>
  <si>
    <t xml:space="preserve">  - тепловая энергия, руб./Гкал. (м3/чел. * 60 град. ГВС /1000)</t>
  </si>
  <si>
    <t xml:space="preserve">  - теплоноситель, руб./куб.м.</t>
  </si>
  <si>
    <t>2.2.</t>
  </si>
  <si>
    <t>ГВС в расчете на 1 чел. в месяц* (оборуд. ваннами до 1700 мм), руб./чел. в м-ц:</t>
  </si>
  <si>
    <t xml:space="preserve">  - ГВС компонент на тепловую энергию, Гкал. (норматив м3/чел. * 60 град. ГВС /1000)</t>
  </si>
  <si>
    <t xml:space="preserve">  - ГВС компонент на теплоноситель, м3</t>
  </si>
  <si>
    <t>2.3.</t>
  </si>
  <si>
    <t>ГВС в расчете на 1 чел. в месяц* (оборуд. ваннами до 1550 мм), руб./чел. в м-ц:</t>
  </si>
  <si>
    <t>2.4.</t>
  </si>
  <si>
    <t>ГВС в расчете на 1 чел. в месяц*, (9 эт.общ. и ДГТ), руб./чел. в м-ц:</t>
  </si>
  <si>
    <t>2.5.</t>
  </si>
  <si>
    <t>ГВС в расчете на 1 чел. в месяц*, (5 эт.общ.), руб./чел. в м-ц:</t>
  </si>
  <si>
    <t>2.6.</t>
  </si>
  <si>
    <t xml:space="preserve">Горячее водоснабжение на общедомовые нужды, руб. в мес./кв.м.ОДП:                                                  </t>
  </si>
  <si>
    <t xml:space="preserve">Холодное водоснабжение,  руб./куб.м                                                       </t>
  </si>
  <si>
    <t>Размер платы в расчете на 1 чел. в месяц* (оборуд. ваннами до 1700 мм), м3/чел. в месяц*</t>
  </si>
  <si>
    <t>Размер платы в расчете на 1 чел. в месяц* (оборуд. ваннами до 1550 мм), м3/чел. в месяц*</t>
  </si>
  <si>
    <t>Размер платы в расчете на 1 чел. в месяц* (9 эт.общ. и ДГТ) м3/чел. в месяц*</t>
  </si>
  <si>
    <t>Размер платы в расчете на 1 чел. в месяц* (5 эт.общ.) м3/чел. в месяц*</t>
  </si>
  <si>
    <t>3.1.</t>
  </si>
  <si>
    <t xml:space="preserve">Холодное водоснабжение на общедомовые нужды, руб. в мес./кв.м.ОДП                                                   </t>
  </si>
  <si>
    <t xml:space="preserve">Канализация (водоотведение),  руб./куб.м                                                 </t>
  </si>
  <si>
    <t>Размер платы в расчете на 1 чел. в месяц*  (9 эт.общ. и ДГТ) м3/чел. в месяц*</t>
  </si>
  <si>
    <t>Электроэнергия для населения, руб./кВт*ч</t>
  </si>
  <si>
    <t xml:space="preserve">*при отсутствии приборов учета </t>
  </si>
  <si>
    <t>с 01.07.2016 г. по 31.12.2016 г.</t>
  </si>
  <si>
    <t>Электроэнергия  для прочих потребителей, руб./кВт*ч (без НДС)</t>
  </si>
  <si>
    <t>Тариф на тепловую энергию для отопления - Приказ РЭК Красноярского края № 384-п от 16.12.2015г.</t>
  </si>
  <si>
    <t>Тарифы на тепловую энергию для ГВС - Приказ РЭК Красноярского края № 386-п от 16.12.2015г.</t>
  </si>
  <si>
    <t>Тарифы на питьевую воду для холодного водоснабжения - Приказ РЭК Красноярского края 661-в от 15.12.2015г.</t>
  </si>
  <si>
    <t>Тарифы на водоотведение - Приказ РЭК Красноярского края 669-в от 15.12.2015г.</t>
  </si>
  <si>
    <t>Тарифы на электроэнергию  - Приказ РЭК Красноярского края № 606-п от 18.12.2015г.</t>
  </si>
  <si>
    <t xml:space="preserve">Нормативы потребления коммунальных услуг по холодному водоснабжению, горячему водоснабжению и водоотведению в жилых помещениях и на общедомовые нужды установлены Постановлением Правительства Красноярского края от 09.10.2015 N 541-п "О внесении изменений в Постановление Правительства Красноярского края от 30.07.2013 N 370-п " </t>
  </si>
  <si>
    <t>МКД (этажность: 3-4) со стенами из камня, кирпича до 1999г. постройки</t>
  </si>
  <si>
    <t>МКД (этажность: 3-4) со стенами из панелей, блоков до 1999г. постройки</t>
  </si>
  <si>
    <t>МКД (этажность: 5-9) со стенами из камня, кирпича до 1999г. постройки</t>
  </si>
  <si>
    <t>МКД (этажность: 5-9) со стенами из панелей, блоков до 1999г. постройки</t>
  </si>
  <si>
    <t>МКД (этажность: 12) со стенами из камня, кирпича до 1999г. постройки</t>
  </si>
  <si>
    <t>1.1.</t>
  </si>
  <si>
    <t>1.2.</t>
  </si>
  <si>
    <t>1.3.</t>
  </si>
  <si>
    <t>1.4.</t>
  </si>
  <si>
    <t>1.5.</t>
  </si>
  <si>
    <t>Размер   платы, руб.</t>
  </si>
  <si>
    <r>
      <t xml:space="preserve">норматив потребления без повышающих коэффициентов, К=1 </t>
    </r>
    <r>
      <rPr>
        <sz val="10"/>
        <rFont val="Times New Roman"/>
        <family val="1"/>
      </rPr>
      <t>(при отсутствии технич. возможности установки коллектив. (общедомовых) приборов учёта)</t>
    </r>
  </si>
  <si>
    <r>
      <t>Цена услуги отопления на 1 кв.м. общей площади, руб./м</t>
    </r>
    <r>
      <rPr>
        <vertAlign val="superscript"/>
        <sz val="9"/>
        <color indexed="8"/>
        <rFont val="Times New Roman"/>
        <family val="1"/>
      </rPr>
      <t xml:space="preserve">2 </t>
    </r>
    <r>
      <rPr>
        <sz val="9"/>
        <color indexed="8"/>
        <rFont val="Times New Roman"/>
        <family val="1"/>
      </rPr>
      <t>в м-ц** :</t>
    </r>
  </si>
  <si>
    <t>На канализацию повышающие коэфф-ты не применяются, К=1</t>
  </si>
  <si>
    <t>Сведения о тарифах и нормативах на коммунальные услуги</t>
  </si>
  <si>
    <t>с 01.01.2016 г. по 30.06.2016 г.</t>
  </si>
  <si>
    <r>
      <t xml:space="preserve">**по отоплению: </t>
    </r>
    <r>
      <rPr>
        <sz val="10"/>
        <color indexed="8"/>
        <rFont val="Times New Roman"/>
        <family val="1"/>
      </rPr>
      <t>норматив 0,402 Гкал/кв.м. в год (0,0335 Гкал/кв.м. в мес = 0,402/12 мес) установлен Решением Норильского городского Совета депутатов № 13-318 от 23.09.2008 г.</t>
    </r>
  </si>
  <si>
    <r>
      <t xml:space="preserve">норматив потребления с повышающим коэффициентом, К=1,4 </t>
    </r>
    <r>
      <rPr>
        <sz val="10"/>
        <color indexed="8"/>
        <rFont val="Times New Roman"/>
        <family val="1"/>
      </rPr>
      <t>(при наличии технической возможности установки приборов учёта)</t>
    </r>
  </si>
  <si>
    <t>Номатив *, ** потребления: Гкал/кв.м в мес; куб.м/чел в мес</t>
  </si>
  <si>
    <r>
      <t xml:space="preserve">Повышающий коэф-т***, 
</t>
    </r>
    <r>
      <rPr>
        <b/>
        <sz val="9"/>
        <rFont val="Times New Roman"/>
        <family val="1"/>
      </rPr>
      <t>К=1,4</t>
    </r>
    <r>
      <rPr>
        <sz val="9"/>
        <rFont val="Times New Roman"/>
        <family val="1"/>
      </rPr>
      <t xml:space="preserve"> </t>
    </r>
  </si>
  <si>
    <t>Коэфф-т периодичности на отопление Кп****=0,9167 
(11 мес/12 мес)</t>
  </si>
  <si>
    <r>
      <t xml:space="preserve">Размер платы, руб. без повыш. Коэфф-та, </t>
    </r>
    <r>
      <rPr>
        <b/>
        <sz val="9"/>
        <rFont val="Times New Roman"/>
        <family val="1"/>
      </rPr>
      <t xml:space="preserve">К=1 </t>
    </r>
  </si>
  <si>
    <r>
      <t xml:space="preserve">Размер платы, руб. с повыш.коэфф-том, </t>
    </r>
    <r>
      <rPr>
        <b/>
        <sz val="9"/>
        <rFont val="Times New Roman"/>
        <family val="1"/>
      </rPr>
      <t>К=1,4</t>
    </r>
    <r>
      <rPr>
        <sz val="9"/>
        <rFont val="Times New Roman"/>
        <family val="1"/>
      </rPr>
      <t xml:space="preserve"> </t>
    </r>
  </si>
  <si>
    <t xml:space="preserve">Отопление, руб./Гкал                    </t>
  </si>
  <si>
    <t>ГВС в расчете на 1 чел. в месяц (оборуд. ваннами до 1700 мм), руб./чел. в м-ц:</t>
  </si>
  <si>
    <t>ГВС в расчете на 1 чел. в месяц (оборуд. ваннами до 1550 мм), руб./чел. в м-ц:</t>
  </si>
  <si>
    <t>ГВС в расчете на 1 чел. в месяц, (9 эт.общ. и ДГТ), руб./чел. в м-ц:</t>
  </si>
  <si>
    <t>ГВС в расчете на 1 чел. в месяц, (5 эт.общ.), руб./чел. в м-ц:</t>
  </si>
  <si>
    <t>Холодное водоснабжение,  руб./куб.м</t>
  </si>
  <si>
    <t>Размер платы в расчете на 1 чел. в месяц (оборуд. ваннами до 1700 мм), м3/чел. в месяц</t>
  </si>
  <si>
    <t>Размер платы в расчете на 1 чел. в месяц (оборуд. ваннами до 1550 мм), м3/чел. в месяц</t>
  </si>
  <si>
    <t>Размер платы в расчете на 1 чел. в месяц (9 эт.общ. и ДГТ) м3/чел. в месяц</t>
  </si>
  <si>
    <t>Размер платы в расчете на 1 чел. в месяц (5 эт.общ.) м3/чел. в месяц</t>
  </si>
  <si>
    <t xml:space="preserve"> Размер платы в расчете на 1 чел. в месяц (оборуд. ваннами до 1700 мм), м3/чел. в месяц</t>
  </si>
  <si>
    <t>Размер платы в расчете на 1 чел. в месяц  (9 эт.общ. и ДГТ) м3/чел. в месяц</t>
  </si>
  <si>
    <t xml:space="preserve">Данная информация также размещена на официальном сайте Управляющей компании: www.жт-норильск.рф </t>
  </si>
  <si>
    <t>1. * Норматив потребления  коммунальной услуги по отоплению в многоквартирных домах, в которых не установлены коллективные (общедомовые) приборы учета (установлены Постановлением Правительства Красноярского края от 30.04.2015г. № 217-п, с учетом изм. Постановления Правительства Красноярского края от 05.07.2016г. № 328-п).</t>
  </si>
  <si>
    <t>2. ** Нормативы потребления коммунальных услуг (установлены Постановлением Правительства Красноярского края №370-п от 30.07.2013 г., с учетом изм. Постановления Правительства Красноярского края №364-п от 19.07.2016 г.)</t>
  </si>
  <si>
    <t>3. ***K - повышающий коэффициент, величина которого в 2016 году принимается равной 1,4, а с 1 января 2017 г. - 1,5, применяется при наличии технической возможности установки приборов учета  (Постановление Правительства РФ от 29.06.2016 N 603 "О внесении изменений в некоторые акты Правительства Российской Федерации по вопросам предоставления коммунальных услуг").</t>
  </si>
  <si>
    <t>4. ****Kп - коэффициент периодичности = кол-во месяцев отопительного периода/12 мес (Письмо Министерства строительства и жилищно-коммунального хозяйства Красноярского края от 23.11.2015 №82-8991/12).</t>
  </si>
  <si>
    <t>5. Тариф на тепловую энергию для отопления установлен Приказом РЭК Красноярского края № 384-п от 16.12.2015г.</t>
  </si>
  <si>
    <t>6. Тарифы на тепловую энергию для ГВС установлены Приказом РЭК Красноярского края № 386-п от 16.12.2015г.</t>
  </si>
  <si>
    <t>7. Тарифы на питьевую воду для холодного водоснабжения установлены Приказом РЭК Красноярского края 661-в от 15.12.2015г.</t>
  </si>
  <si>
    <t>8. Тарифы на водоотведение установлены Приказом РЭК Красноярского края 669-в от 15.12.2015г.</t>
  </si>
  <si>
    <t>9. Тарифы на электроэнергию установлены Приказом РЭК Красноярского края № 606-п от 18.12.2015г.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</si>
</sst>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00_р_._-;\-* #,##0.0000_р_._-;_-* &quot;-&quot;??_р_._-;_-@_-"/>
    <numFmt numFmtId="165" formatCode="_-* #,##0.0_р_._-;\-* #,##0.0_р_._-;_-* &quot;-&quot;??_р_._-;_-@_-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9"/>
      <name val="Times New Roman"/>
      <family val="1"/>
    </font>
    <font>
      <sz val="9"/>
      <name val="Arial Cyr"/>
      <family val="0"/>
    </font>
    <font>
      <b/>
      <sz val="9"/>
      <name val="Arial Cyr"/>
      <family val="0"/>
    </font>
    <font>
      <b/>
      <sz val="9"/>
      <name val="Times New Roman"/>
      <family val="1"/>
    </font>
    <font>
      <b/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color indexed="8"/>
      <name val="Times New Roman"/>
      <family val="1"/>
    </font>
    <font>
      <sz val="12"/>
      <name val="Times New Roman"/>
      <family val="1"/>
    </font>
    <font>
      <vertAlign val="superscript"/>
      <sz val="9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b/>
      <sz val="9"/>
      <color indexed="10"/>
      <name val="Times New Roman"/>
      <family val="1"/>
    </font>
    <font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Calibri"/>
      <family val="2"/>
    </font>
    <font>
      <sz val="11"/>
      <name val="Calibri"/>
      <family val="2"/>
    </font>
    <font>
      <b/>
      <sz val="10"/>
      <color indexed="10"/>
      <name val="Times New Roman"/>
      <family val="1"/>
    </font>
    <font>
      <b/>
      <sz val="16"/>
      <color indexed="8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b/>
      <sz val="9"/>
      <color rgb="FFFF0000"/>
      <name val="Times New Roman"/>
      <family val="1"/>
    </font>
    <font>
      <sz val="9"/>
      <color rgb="FFFF0000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Calibri"/>
      <family val="2"/>
    </font>
    <font>
      <b/>
      <sz val="10"/>
      <color rgb="FFFF0000"/>
      <name val="Times New Roman"/>
      <family val="1"/>
    </font>
    <font>
      <sz val="10"/>
      <color theme="1"/>
      <name val="Times New Roman"/>
      <family val="1"/>
    </font>
    <font>
      <b/>
      <sz val="16"/>
      <color theme="1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/>
      <top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/>
      <top style="medium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/>
      <right/>
      <top style="thin"/>
      <bottom style="thin"/>
    </border>
    <border>
      <left style="medium"/>
      <right/>
      <top style="medium"/>
      <bottom/>
    </border>
    <border>
      <left style="medium"/>
      <right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2" fillId="0" borderId="0">
      <alignment/>
      <protection/>
    </xf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55">
    <xf numFmtId="0" fontId="0" fillId="0" borderId="0" xfId="0" applyFont="1" applyAlignment="1">
      <alignment/>
    </xf>
    <xf numFmtId="164" fontId="3" fillId="0" borderId="10" xfId="61" applyNumberFormat="1" applyFont="1" applyFill="1" applyBorder="1" applyAlignment="1">
      <alignment horizontal="center" vertical="center"/>
    </xf>
    <xf numFmtId="0" fontId="3" fillId="0" borderId="0" xfId="52" applyFont="1">
      <alignment/>
      <protection/>
    </xf>
    <xf numFmtId="0" fontId="3" fillId="0" borderId="10" xfId="52" applyFont="1" applyBorder="1" applyAlignment="1">
      <alignment horizontal="center" vertical="center" wrapText="1"/>
      <protection/>
    </xf>
    <xf numFmtId="0" fontId="3" fillId="0" borderId="11" xfId="52" applyFont="1" applyBorder="1" applyAlignment="1">
      <alignment horizontal="center" vertical="center" wrapText="1"/>
      <protection/>
    </xf>
    <xf numFmtId="164" fontId="6" fillId="0" borderId="10" xfId="61" applyNumberFormat="1" applyFont="1" applyFill="1" applyBorder="1" applyAlignment="1">
      <alignment horizontal="center" vertical="center"/>
    </xf>
    <xf numFmtId="43" fontId="6" fillId="0" borderId="11" xfId="61" applyFont="1" applyFill="1" applyBorder="1" applyAlignment="1">
      <alignment horizontal="center" vertical="center"/>
    </xf>
    <xf numFmtId="43" fontId="3" fillId="0" borderId="11" xfId="6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56" fillId="0" borderId="0" xfId="0" applyFont="1" applyAlignment="1">
      <alignment/>
    </xf>
    <xf numFmtId="43" fontId="57" fillId="33" borderId="10" xfId="61" applyFont="1" applyFill="1" applyBorder="1" applyAlignment="1">
      <alignment horizontal="center" vertical="center"/>
    </xf>
    <xf numFmtId="43" fontId="57" fillId="33" borderId="11" xfId="6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3" fillId="0" borderId="14" xfId="52" applyFont="1" applyBorder="1" applyAlignment="1">
      <alignment horizontal="center" vertical="center" wrapText="1"/>
      <protection/>
    </xf>
    <xf numFmtId="0" fontId="5" fillId="0" borderId="16" xfId="52" applyFont="1" applyBorder="1" applyAlignment="1">
      <alignment horizontal="center" vertical="center"/>
      <protection/>
    </xf>
    <xf numFmtId="0" fontId="6" fillId="0" borderId="17" xfId="52" applyFont="1" applyBorder="1" applyAlignment="1">
      <alignment horizontal="left" vertical="center" wrapText="1"/>
      <protection/>
    </xf>
    <xf numFmtId="43" fontId="6" fillId="0" borderId="14" xfId="61" applyFont="1" applyFill="1" applyBorder="1" applyAlignment="1">
      <alignment horizontal="center" vertical="center"/>
    </xf>
    <xf numFmtId="43" fontId="57" fillId="0" borderId="14" xfId="61" applyFont="1" applyFill="1" applyBorder="1" applyAlignment="1">
      <alignment horizontal="center" vertical="center"/>
    </xf>
    <xf numFmtId="43" fontId="57" fillId="0" borderId="11" xfId="61" applyFont="1" applyFill="1" applyBorder="1" applyAlignment="1">
      <alignment horizontal="center" vertical="center"/>
    </xf>
    <xf numFmtId="0" fontId="4" fillId="0" borderId="16" xfId="52" applyFont="1" applyBorder="1" applyAlignment="1">
      <alignment horizontal="center" vertical="center"/>
      <protection/>
    </xf>
    <xf numFmtId="0" fontId="3" fillId="0" borderId="17" xfId="52" applyFont="1" applyBorder="1" applyAlignment="1">
      <alignment horizontal="left" vertical="center" wrapText="1"/>
      <protection/>
    </xf>
    <xf numFmtId="43" fontId="3" fillId="0" borderId="14" xfId="61" applyFont="1" applyFill="1" applyBorder="1" applyAlignment="1">
      <alignment horizontal="center" vertical="center"/>
    </xf>
    <xf numFmtId="43" fontId="58" fillId="0" borderId="14" xfId="61" applyFont="1" applyFill="1" applyBorder="1" applyAlignment="1">
      <alignment horizontal="center" vertical="center"/>
    </xf>
    <xf numFmtId="164" fontId="58" fillId="0" borderId="10" xfId="61" applyNumberFormat="1" applyFont="1" applyFill="1" applyBorder="1" applyAlignment="1">
      <alignment horizontal="center" vertical="center"/>
    </xf>
    <xf numFmtId="43" fontId="58" fillId="0" borderId="11" xfId="61" applyFont="1" applyFill="1" applyBorder="1" applyAlignment="1">
      <alignment horizontal="center" vertical="center"/>
    </xf>
    <xf numFmtId="0" fontId="6" fillId="0" borderId="17" xfId="52" applyFont="1" applyBorder="1" applyAlignment="1">
      <alignment vertical="center" wrapText="1"/>
      <protection/>
    </xf>
    <xf numFmtId="43" fontId="6" fillId="0" borderId="14" xfId="61" applyNumberFormat="1" applyFont="1" applyFill="1" applyBorder="1" applyAlignment="1">
      <alignment horizontal="center" vertical="center"/>
    </xf>
    <xf numFmtId="0" fontId="9" fillId="0" borderId="0" xfId="52" applyFont="1" applyAlignment="1">
      <alignment vertical="center" wrapText="1"/>
      <protection/>
    </xf>
    <xf numFmtId="43" fontId="57" fillId="0" borderId="14" xfId="61" applyNumberFormat="1" applyFont="1" applyFill="1" applyBorder="1" applyAlignment="1">
      <alignment horizontal="center" vertical="center"/>
    </xf>
    <xf numFmtId="0" fontId="3" fillId="0" borderId="17" xfId="52" applyFont="1" applyBorder="1" applyAlignment="1">
      <alignment vertical="center" wrapText="1"/>
      <protection/>
    </xf>
    <xf numFmtId="0" fontId="59" fillId="0" borderId="17" xfId="52" applyFont="1" applyBorder="1" applyAlignment="1">
      <alignment vertical="center" wrapText="1"/>
      <protection/>
    </xf>
    <xf numFmtId="0" fontId="3" fillId="0" borderId="18" xfId="52" applyFont="1" applyBorder="1" applyAlignment="1">
      <alignment vertical="center" wrapText="1"/>
      <protection/>
    </xf>
    <xf numFmtId="0" fontId="6" fillId="33" borderId="19" xfId="52" applyFont="1" applyFill="1" applyBorder="1" applyAlignment="1">
      <alignment vertical="center" wrapText="1"/>
      <protection/>
    </xf>
    <xf numFmtId="0" fontId="3" fillId="0" borderId="0" xfId="52" applyFont="1" applyBorder="1">
      <alignment/>
      <protection/>
    </xf>
    <xf numFmtId="0" fontId="8" fillId="0" borderId="0" xfId="52" applyFont="1" applyBorder="1" applyAlignment="1">
      <alignment horizontal="left" wrapText="1"/>
      <protection/>
    </xf>
    <xf numFmtId="0" fontId="11" fillId="0" borderId="0" xfId="52" applyFont="1" applyBorder="1">
      <alignment/>
      <protection/>
    </xf>
    <xf numFmtId="0" fontId="11" fillId="0" borderId="0" xfId="52" applyFont="1">
      <alignment/>
      <protection/>
    </xf>
    <xf numFmtId="0" fontId="5" fillId="33" borderId="20" xfId="52" applyFont="1" applyFill="1" applyBorder="1" applyAlignment="1">
      <alignment horizontal="center" vertical="center"/>
      <protection/>
    </xf>
    <xf numFmtId="0" fontId="5" fillId="33" borderId="16" xfId="52" applyFont="1" applyFill="1" applyBorder="1" applyAlignment="1">
      <alignment horizontal="center" vertical="center"/>
      <protection/>
    </xf>
    <xf numFmtId="0" fontId="6" fillId="33" borderId="17" xfId="52" applyFont="1" applyFill="1" applyBorder="1" applyAlignment="1">
      <alignment vertical="center" wrapText="1"/>
      <protection/>
    </xf>
    <xf numFmtId="43" fontId="6" fillId="33" borderId="14" xfId="61" applyFont="1" applyFill="1" applyBorder="1" applyAlignment="1">
      <alignment horizontal="center" vertical="center"/>
    </xf>
    <xf numFmtId="164" fontId="60" fillId="0" borderId="10" xfId="61" applyNumberFormat="1" applyFont="1" applyFill="1" applyBorder="1" applyAlignment="1">
      <alignment horizontal="center" vertical="center"/>
    </xf>
    <xf numFmtId="0" fontId="59" fillId="0" borderId="10" xfId="52" applyFont="1" applyBorder="1" applyAlignment="1">
      <alignment horizontal="center" vertical="center" wrapText="1"/>
      <protection/>
    </xf>
    <xf numFmtId="43" fontId="60" fillId="33" borderId="21" xfId="61" applyFont="1" applyFill="1" applyBorder="1" applyAlignment="1">
      <alignment horizontal="center" vertical="center"/>
    </xf>
    <xf numFmtId="43" fontId="60" fillId="33" borderId="22" xfId="61" applyFont="1" applyFill="1" applyBorder="1" applyAlignment="1">
      <alignment horizontal="center" vertical="center"/>
    </xf>
    <xf numFmtId="43" fontId="60" fillId="33" borderId="23" xfId="61" applyFont="1" applyFill="1" applyBorder="1" applyAlignment="1">
      <alignment horizontal="center" vertical="center"/>
    </xf>
    <xf numFmtId="0" fontId="8" fillId="0" borderId="24" xfId="52" applyFont="1" applyBorder="1" applyAlignment="1">
      <alignment horizontal="left" wrapText="1"/>
      <protection/>
    </xf>
    <xf numFmtId="0" fontId="61" fillId="0" borderId="0" xfId="0" applyFont="1" applyAlignment="1">
      <alignment/>
    </xf>
    <xf numFmtId="0" fontId="61" fillId="0" borderId="0" xfId="0" applyFont="1" applyAlignment="1">
      <alignment wrapText="1"/>
    </xf>
    <xf numFmtId="0" fontId="59" fillId="0" borderId="17" xfId="52" applyFont="1" applyBorder="1" applyAlignment="1">
      <alignment horizontal="left" vertical="center" wrapText="1"/>
      <protection/>
    </xf>
    <xf numFmtId="43" fontId="60" fillId="0" borderId="14" xfId="61" applyFont="1" applyFill="1" applyBorder="1" applyAlignment="1">
      <alignment horizontal="center" vertical="center"/>
    </xf>
    <xf numFmtId="164" fontId="57" fillId="0" borderId="10" xfId="61" applyNumberFormat="1" applyFont="1" applyFill="1" applyBorder="1" applyAlignment="1">
      <alignment horizontal="center" vertical="center"/>
    </xf>
    <xf numFmtId="0" fontId="14" fillId="0" borderId="0" xfId="52" applyFont="1" applyBorder="1" applyAlignment="1">
      <alignment horizontal="center" wrapText="1"/>
      <protection/>
    </xf>
    <xf numFmtId="0" fontId="36" fillId="0" borderId="0" xfId="0" applyFont="1" applyAlignment="1">
      <alignment horizontal="center" wrapText="1"/>
    </xf>
    <xf numFmtId="0" fontId="13" fillId="0" borderId="0" xfId="52" applyFont="1" applyBorder="1" applyAlignment="1">
      <alignment horizontal="center" wrapText="1"/>
      <protection/>
    </xf>
    <xf numFmtId="43" fontId="60" fillId="0" borderId="11" xfId="61" applyFont="1" applyFill="1" applyBorder="1" applyAlignment="1">
      <alignment horizontal="center" vertical="center"/>
    </xf>
    <xf numFmtId="0" fontId="3" fillId="0" borderId="25" xfId="52" applyFont="1" applyBorder="1" applyAlignment="1">
      <alignment horizontal="center" vertical="center" wrapText="1"/>
      <protection/>
    </xf>
    <xf numFmtId="0" fontId="8" fillId="0" borderId="17" xfId="52" applyFont="1" applyBorder="1" applyAlignment="1">
      <alignment horizontal="left" vertical="center" wrapText="1"/>
      <protection/>
    </xf>
    <xf numFmtId="43" fontId="56" fillId="0" borderId="14" xfId="61" applyFont="1" applyFill="1" applyBorder="1" applyAlignment="1">
      <alignment horizontal="center" vertical="center"/>
    </xf>
    <xf numFmtId="164" fontId="62" fillId="0" borderId="10" xfId="61" applyNumberFormat="1" applyFont="1" applyFill="1" applyBorder="1" applyAlignment="1">
      <alignment horizontal="center" vertical="center"/>
    </xf>
    <xf numFmtId="43" fontId="62" fillId="0" borderId="26" xfId="61" applyFont="1" applyFill="1" applyBorder="1" applyAlignment="1">
      <alignment horizontal="center" vertical="center"/>
    </xf>
    <xf numFmtId="43" fontId="62" fillId="0" borderId="25" xfId="61" applyFont="1" applyFill="1" applyBorder="1" applyAlignment="1">
      <alignment horizontal="center" vertical="center"/>
    </xf>
    <xf numFmtId="43" fontId="62" fillId="0" borderId="11" xfId="61" applyFont="1" applyFill="1" applyBorder="1" applyAlignment="1">
      <alignment horizontal="center" vertical="center"/>
    </xf>
    <xf numFmtId="0" fontId="9" fillId="0" borderId="17" xfId="52" applyFont="1" applyBorder="1" applyAlignment="1">
      <alignment horizontal="left" vertical="center" wrapText="1"/>
      <protection/>
    </xf>
    <xf numFmtId="43" fontId="9" fillId="0" borderId="14" xfId="61" applyFont="1" applyFill="1" applyBorder="1" applyAlignment="1">
      <alignment horizontal="center" vertical="center"/>
    </xf>
    <xf numFmtId="164" fontId="63" fillId="0" borderId="10" xfId="61" applyNumberFormat="1" applyFont="1" applyFill="1" applyBorder="1" applyAlignment="1">
      <alignment horizontal="center" vertical="center"/>
    </xf>
    <xf numFmtId="165" fontId="9" fillId="0" borderId="26" xfId="61" applyNumberFormat="1" applyFont="1" applyFill="1" applyBorder="1" applyAlignment="1">
      <alignment horizontal="center" vertical="center"/>
    </xf>
    <xf numFmtId="43" fontId="9" fillId="0" borderId="25" xfId="61" applyFont="1" applyFill="1" applyBorder="1" applyAlignment="1">
      <alignment horizontal="center" vertical="center"/>
    </xf>
    <xf numFmtId="43" fontId="9" fillId="0" borderId="11" xfId="61" applyFont="1" applyFill="1" applyBorder="1" applyAlignment="1">
      <alignment horizontal="center" vertical="center"/>
    </xf>
    <xf numFmtId="0" fontId="9" fillId="0" borderId="17" xfId="52" applyFont="1" applyFill="1" applyBorder="1" applyAlignment="1">
      <alignment horizontal="left" vertical="center" wrapText="1"/>
      <protection/>
    </xf>
    <xf numFmtId="0" fontId="8" fillId="0" borderId="17" xfId="52" applyFont="1" applyBorder="1" applyAlignment="1">
      <alignment vertical="center" wrapText="1"/>
      <protection/>
    </xf>
    <xf numFmtId="43" fontId="8" fillId="0" borderId="14" xfId="61" applyNumberFormat="1" applyFont="1" applyFill="1" applyBorder="1" applyAlignment="1">
      <alignment horizontal="center" vertical="center"/>
    </xf>
    <xf numFmtId="164" fontId="8" fillId="0" borderId="10" xfId="61" applyNumberFormat="1" applyFont="1" applyFill="1" applyBorder="1" applyAlignment="1">
      <alignment horizontal="center" vertical="center"/>
    </xf>
    <xf numFmtId="164" fontId="8" fillId="0" borderId="25" xfId="61" applyNumberFormat="1" applyFont="1" applyFill="1" applyBorder="1" applyAlignment="1">
      <alignment horizontal="center" vertical="center"/>
    </xf>
    <xf numFmtId="43" fontId="8" fillId="0" borderId="25" xfId="61" applyFont="1" applyFill="1" applyBorder="1" applyAlignment="1">
      <alignment horizontal="center" vertical="center"/>
    </xf>
    <xf numFmtId="43" fontId="8" fillId="0" borderId="10" xfId="61" applyNumberFormat="1" applyFont="1" applyFill="1" applyBorder="1" applyAlignment="1">
      <alignment horizontal="center" vertical="center"/>
    </xf>
    <xf numFmtId="43" fontId="62" fillId="0" borderId="14" xfId="61" applyNumberFormat="1" applyFont="1" applyFill="1" applyBorder="1" applyAlignment="1">
      <alignment horizontal="center" vertical="center"/>
    </xf>
    <xf numFmtId="164" fontId="62" fillId="0" borderId="25" xfId="61" applyNumberFormat="1" applyFont="1" applyFill="1" applyBorder="1" applyAlignment="1">
      <alignment horizontal="center" vertical="center"/>
    </xf>
    <xf numFmtId="43" fontId="8" fillId="0" borderId="11" xfId="61" applyFont="1" applyFill="1" applyBorder="1" applyAlignment="1">
      <alignment horizontal="center" vertical="center"/>
    </xf>
    <xf numFmtId="0" fontId="9" fillId="0" borderId="17" xfId="52" applyFont="1" applyBorder="1" applyAlignment="1">
      <alignment vertical="center" wrapText="1"/>
      <protection/>
    </xf>
    <xf numFmtId="164" fontId="9" fillId="0" borderId="10" xfId="61" applyNumberFormat="1" applyFont="1" applyFill="1" applyBorder="1" applyAlignment="1">
      <alignment horizontal="center" vertical="center"/>
    </xf>
    <xf numFmtId="165" fontId="9" fillId="0" borderId="25" xfId="61" applyNumberFormat="1" applyFont="1" applyFill="1" applyBorder="1" applyAlignment="1">
      <alignment horizontal="center" vertical="center"/>
    </xf>
    <xf numFmtId="164" fontId="9" fillId="0" borderId="25" xfId="61" applyNumberFormat="1" applyFont="1" applyFill="1" applyBorder="1" applyAlignment="1">
      <alignment horizontal="center" vertical="center"/>
    </xf>
    <xf numFmtId="165" fontId="8" fillId="0" borderId="25" xfId="61" applyNumberFormat="1" applyFont="1" applyFill="1" applyBorder="1" applyAlignment="1">
      <alignment horizontal="center" vertical="center"/>
    </xf>
    <xf numFmtId="43" fontId="8" fillId="0" borderId="14" xfId="61" applyFont="1" applyFill="1" applyBorder="1" applyAlignment="1">
      <alignment horizontal="center" vertical="center"/>
    </xf>
    <xf numFmtId="43" fontId="8" fillId="0" borderId="10" xfId="61" applyFont="1" applyFill="1" applyBorder="1" applyAlignment="1">
      <alignment horizontal="center" vertical="center"/>
    </xf>
    <xf numFmtId="0" fontId="63" fillId="0" borderId="17" xfId="52" applyFont="1" applyBorder="1" applyAlignment="1">
      <alignment vertical="center" wrapText="1"/>
      <protection/>
    </xf>
    <xf numFmtId="0" fontId="5" fillId="33" borderId="27" xfId="52" applyFont="1" applyFill="1" applyBorder="1" applyAlignment="1">
      <alignment horizontal="center" vertical="center"/>
      <protection/>
    </xf>
    <xf numFmtId="0" fontId="8" fillId="33" borderId="19" xfId="52" applyFont="1" applyFill="1" applyBorder="1" applyAlignment="1">
      <alignment vertical="center" wrapText="1"/>
      <protection/>
    </xf>
    <xf numFmtId="43" fontId="56" fillId="33" borderId="15" xfId="61" applyFont="1" applyFill="1" applyBorder="1" applyAlignment="1">
      <alignment horizontal="center" vertical="center"/>
    </xf>
    <xf numFmtId="43" fontId="56" fillId="33" borderId="12" xfId="61" applyFont="1" applyFill="1" applyBorder="1" applyAlignment="1">
      <alignment horizontal="center" vertical="center"/>
    </xf>
    <xf numFmtId="43" fontId="56" fillId="33" borderId="28" xfId="61" applyFont="1" applyFill="1" applyBorder="1" applyAlignment="1">
      <alignment horizontal="center" vertical="center"/>
    </xf>
    <xf numFmtId="43" fontId="56" fillId="33" borderId="13" xfId="61" applyFont="1" applyFill="1" applyBorder="1" applyAlignment="1">
      <alignment horizontal="center" vertical="center"/>
    </xf>
    <xf numFmtId="0" fontId="63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64" fillId="0" borderId="25" xfId="0" applyFont="1" applyBorder="1" applyAlignment="1">
      <alignment horizontal="center" vertical="center"/>
    </xf>
    <xf numFmtId="0" fontId="64" fillId="0" borderId="29" xfId="0" applyFont="1" applyBorder="1" applyAlignment="1">
      <alignment horizontal="center" vertical="center"/>
    </xf>
    <xf numFmtId="0" fontId="64" fillId="0" borderId="26" xfId="0" applyFont="1" applyBorder="1" applyAlignment="1">
      <alignment horizontal="center" vertical="center"/>
    </xf>
    <xf numFmtId="0" fontId="0" fillId="0" borderId="26" xfId="0" applyBorder="1" applyAlignment="1">
      <alignment horizontal="center"/>
    </xf>
    <xf numFmtId="0" fontId="6" fillId="0" borderId="18" xfId="52" applyFont="1" applyBorder="1" applyAlignment="1">
      <alignment horizontal="left" vertical="center" wrapText="1"/>
      <protection/>
    </xf>
    <xf numFmtId="0" fontId="3" fillId="0" borderId="18" xfId="52" applyFont="1" applyBorder="1" applyAlignment="1">
      <alignment horizontal="left" vertical="center" wrapText="1"/>
      <protection/>
    </xf>
    <xf numFmtId="0" fontId="56" fillId="0" borderId="0" xfId="52" applyFont="1" applyBorder="1" applyAlignment="1">
      <alignment horizontal="left" wrapText="1"/>
      <protection/>
    </xf>
    <xf numFmtId="0" fontId="0" fillId="0" borderId="0" xfId="0" applyFont="1" applyAlignment="1">
      <alignment horizontal="left" wrapText="1"/>
    </xf>
    <xf numFmtId="0" fontId="56" fillId="0" borderId="0" xfId="0" applyFont="1" applyAlignment="1">
      <alignment wrapText="1"/>
    </xf>
    <xf numFmtId="0" fontId="8" fillId="0" borderId="18" xfId="52" applyFont="1" applyBorder="1" applyAlignment="1">
      <alignment horizontal="left" wrapText="1"/>
      <protection/>
    </xf>
    <xf numFmtId="0" fontId="8" fillId="0" borderId="18" xfId="52" applyFont="1" applyBorder="1" applyAlignment="1">
      <alignment horizontal="left" vertical="center" wrapText="1"/>
      <protection/>
    </xf>
    <xf numFmtId="0" fontId="3" fillId="0" borderId="18" xfId="52" applyFont="1" applyBorder="1" applyAlignment="1">
      <alignment horizontal="left" vertical="center" wrapText="1"/>
      <protection/>
    </xf>
    <xf numFmtId="0" fontId="0" fillId="0" borderId="18" xfId="0" applyBorder="1" applyAlignment="1">
      <alignment/>
    </xf>
    <xf numFmtId="43" fontId="6" fillId="0" borderId="16" xfId="61" applyFont="1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13" fillId="0" borderId="0" xfId="52" applyFont="1" applyBorder="1" applyAlignment="1">
      <alignment horizontal="center" wrapText="1"/>
      <protection/>
    </xf>
    <xf numFmtId="0" fontId="14" fillId="0" borderId="0" xfId="52" applyFont="1" applyBorder="1" applyAlignment="1">
      <alignment horizontal="center" wrapText="1"/>
      <protection/>
    </xf>
    <xf numFmtId="0" fontId="36" fillId="0" borderId="0" xfId="0" applyFont="1" applyAlignment="1">
      <alignment horizontal="center" wrapText="1"/>
    </xf>
    <xf numFmtId="0" fontId="6" fillId="0" borderId="30" xfId="52" applyFont="1" applyBorder="1" applyAlignment="1">
      <alignment horizontal="center" vertical="center" wrapText="1"/>
      <protection/>
    </xf>
    <xf numFmtId="0" fontId="6" fillId="0" borderId="18" xfId="52" applyFont="1" applyBorder="1" applyAlignment="1">
      <alignment horizontal="center" vertical="center" wrapText="1"/>
      <protection/>
    </xf>
    <xf numFmtId="0" fontId="6" fillId="0" borderId="31" xfId="52" applyFont="1" applyBorder="1" applyAlignment="1">
      <alignment horizontal="center" vertical="center" wrapText="1"/>
      <protection/>
    </xf>
    <xf numFmtId="0" fontId="6" fillId="0" borderId="32" xfId="52" applyFont="1" applyBorder="1" applyAlignment="1">
      <alignment horizontal="center" vertical="center" wrapText="1"/>
      <protection/>
    </xf>
    <xf numFmtId="0" fontId="6" fillId="0" borderId="33" xfId="52" applyFont="1" applyBorder="1" applyAlignment="1">
      <alignment horizontal="center" vertical="center" wrapText="1"/>
      <protection/>
    </xf>
    <xf numFmtId="0" fontId="6" fillId="0" borderId="34" xfId="52" applyFont="1" applyBorder="1" applyAlignment="1">
      <alignment horizontal="center" vertical="center" wrapText="1"/>
      <protection/>
    </xf>
    <xf numFmtId="0" fontId="56" fillId="0" borderId="35" xfId="0" applyFont="1" applyBorder="1" applyAlignment="1">
      <alignment horizontal="center" wrapText="1"/>
    </xf>
    <xf numFmtId="0" fontId="0" fillId="0" borderId="36" xfId="0" applyBorder="1" applyAlignment="1">
      <alignment horizontal="center" wrapText="1"/>
    </xf>
    <xf numFmtId="0" fontId="0" fillId="0" borderId="37" xfId="0" applyBorder="1" applyAlignment="1">
      <alignment horizontal="center" wrapText="1"/>
    </xf>
    <xf numFmtId="0" fontId="8" fillId="0" borderId="16" xfId="52" applyFont="1" applyBorder="1" applyAlignment="1">
      <alignment horizontal="center" vertical="center" wrapText="1"/>
      <protection/>
    </xf>
    <xf numFmtId="0" fontId="8" fillId="0" borderId="29" xfId="52" applyFont="1" applyBorder="1" applyAlignment="1">
      <alignment horizontal="center" vertical="center" wrapText="1"/>
      <protection/>
    </xf>
    <xf numFmtId="0" fontId="8" fillId="0" borderId="38" xfId="52" applyFont="1" applyBorder="1" applyAlignment="1">
      <alignment horizontal="center" vertical="center" wrapText="1"/>
      <protection/>
    </xf>
    <xf numFmtId="0" fontId="56" fillId="0" borderId="16" xfId="52" applyFont="1" applyBorder="1" applyAlignment="1">
      <alignment horizontal="center" vertical="center" wrapText="1"/>
      <protection/>
    </xf>
    <xf numFmtId="0" fontId="56" fillId="0" borderId="29" xfId="52" applyFont="1" applyBorder="1" applyAlignment="1">
      <alignment horizontal="center" vertical="center" wrapText="1"/>
      <protection/>
    </xf>
    <xf numFmtId="0" fontId="56" fillId="0" borderId="38" xfId="52" applyFont="1" applyBorder="1" applyAlignment="1">
      <alignment horizontal="center" vertical="center" wrapText="1"/>
      <protection/>
    </xf>
    <xf numFmtId="0" fontId="9" fillId="0" borderId="0" xfId="52" applyFont="1" applyBorder="1" applyAlignment="1">
      <alignment horizontal="left" wrapText="1"/>
      <protection/>
    </xf>
    <xf numFmtId="0" fontId="56" fillId="0" borderId="35" xfId="52" applyFont="1" applyBorder="1" applyAlignment="1">
      <alignment horizontal="center" wrapText="1"/>
      <protection/>
    </xf>
    <xf numFmtId="0" fontId="56" fillId="0" borderId="36" xfId="52" applyFont="1" applyBorder="1" applyAlignment="1">
      <alignment horizontal="center" wrapText="1"/>
      <protection/>
    </xf>
    <xf numFmtId="0" fontId="61" fillId="0" borderId="36" xfId="0" applyFont="1" applyBorder="1" applyAlignment="1">
      <alignment horizontal="center" wrapText="1"/>
    </xf>
    <xf numFmtId="43" fontId="8" fillId="0" borderId="16" xfId="61" applyFont="1" applyFill="1" applyBorder="1" applyAlignment="1">
      <alignment horizontal="center" vertical="center"/>
    </xf>
    <xf numFmtId="0" fontId="61" fillId="0" borderId="29" xfId="0" applyFont="1" applyBorder="1" applyAlignment="1">
      <alignment horizontal="center" vertical="center"/>
    </xf>
    <xf numFmtId="0" fontId="8" fillId="0" borderId="24" xfId="52" applyFont="1" applyBorder="1" applyAlignment="1">
      <alignment horizontal="center" vertical="top" wrapText="1"/>
      <protection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65" fillId="0" borderId="0" xfId="0" applyFont="1" applyAlignment="1">
      <alignment horizontal="center"/>
    </xf>
    <xf numFmtId="0" fontId="0" fillId="0" borderId="39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40" xfId="0" applyBorder="1" applyAlignment="1">
      <alignment horizontal="center" vertic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2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2"/>
  <sheetViews>
    <sheetView zoomScalePageLayoutView="0" workbookViewId="0" topLeftCell="A1">
      <selection activeCell="J29" sqref="J29"/>
    </sheetView>
  </sheetViews>
  <sheetFormatPr defaultColWidth="9.140625" defaultRowHeight="15"/>
  <sheetData>
    <row r="2" spans="1:9" ht="25.5" customHeight="1">
      <c r="A2" s="105" t="s">
        <v>6</v>
      </c>
      <c r="B2" s="106"/>
      <c r="C2" s="106"/>
      <c r="D2" s="106"/>
      <c r="E2" s="106"/>
      <c r="F2" s="106"/>
      <c r="G2" s="106"/>
      <c r="H2" s="106"/>
      <c r="I2" s="107"/>
    </row>
    <row r="3" spans="1:9" ht="15">
      <c r="A3" s="101" t="s">
        <v>13</v>
      </c>
      <c r="B3" s="102"/>
      <c r="C3" s="102"/>
      <c r="D3" s="102"/>
      <c r="E3" s="102" t="s">
        <v>14</v>
      </c>
      <c r="F3" s="102"/>
      <c r="G3" s="102"/>
      <c r="H3" s="102"/>
      <c r="I3" s="108"/>
    </row>
    <row r="4" spans="1:9" ht="15" customHeight="1">
      <c r="A4" s="103" t="s">
        <v>0</v>
      </c>
      <c r="B4" s="103"/>
      <c r="C4" s="103"/>
      <c r="D4" s="103"/>
      <c r="E4" s="104" t="s">
        <v>33</v>
      </c>
      <c r="F4" s="104"/>
      <c r="G4" s="104"/>
      <c r="H4" s="104"/>
      <c r="I4" s="104"/>
    </row>
    <row r="5" spans="1:9" ht="15">
      <c r="A5" s="103"/>
      <c r="B5" s="103"/>
      <c r="C5" s="103"/>
      <c r="D5" s="103"/>
      <c r="E5" s="104"/>
      <c r="F5" s="104"/>
      <c r="G5" s="104"/>
      <c r="H5" s="104"/>
      <c r="I5" s="104"/>
    </row>
    <row r="6" spans="1:9" ht="15">
      <c r="A6" s="103"/>
      <c r="B6" s="103"/>
      <c r="C6" s="103"/>
      <c r="D6" s="103"/>
      <c r="E6" s="100" t="s">
        <v>1</v>
      </c>
      <c r="F6" s="100"/>
      <c r="G6" s="100"/>
      <c r="H6" s="100"/>
      <c r="I6" s="100"/>
    </row>
    <row r="7" spans="1:9" ht="15">
      <c r="A7" s="100"/>
      <c r="B7" s="100"/>
      <c r="C7" s="100"/>
      <c r="D7" s="100"/>
      <c r="E7" s="100"/>
      <c r="F7" s="100"/>
      <c r="G7" s="100"/>
      <c r="H7" s="100"/>
      <c r="I7" s="100"/>
    </row>
    <row r="8" spans="1:9" ht="15">
      <c r="A8" s="103" t="s">
        <v>3</v>
      </c>
      <c r="B8" s="103"/>
      <c r="C8" s="103"/>
      <c r="D8" s="103"/>
      <c r="E8" s="104" t="s">
        <v>33</v>
      </c>
      <c r="F8" s="104"/>
      <c r="G8" s="104"/>
      <c r="H8" s="104"/>
      <c r="I8" s="104"/>
    </row>
    <row r="9" spans="1:9" ht="15">
      <c r="A9" s="103"/>
      <c r="B9" s="103"/>
      <c r="C9" s="103"/>
      <c r="D9" s="103"/>
      <c r="E9" s="104"/>
      <c r="F9" s="104"/>
      <c r="G9" s="104"/>
      <c r="H9" s="104"/>
      <c r="I9" s="104"/>
    </row>
    <row r="10" spans="1:9" ht="15">
      <c r="A10" s="103"/>
      <c r="B10" s="103"/>
      <c r="C10" s="103"/>
      <c r="D10" s="103"/>
      <c r="E10" s="100" t="s">
        <v>1</v>
      </c>
      <c r="F10" s="100"/>
      <c r="G10" s="100"/>
      <c r="H10" s="100"/>
      <c r="I10" s="100"/>
    </row>
    <row r="11" spans="1:9" ht="15">
      <c r="A11" s="100"/>
      <c r="B11" s="100"/>
      <c r="C11" s="100"/>
      <c r="D11" s="100"/>
      <c r="E11" s="100"/>
      <c r="F11" s="100"/>
      <c r="G11" s="100"/>
      <c r="H11" s="100"/>
      <c r="I11" s="100"/>
    </row>
    <row r="12" spans="1:9" ht="15">
      <c r="A12" s="103" t="s">
        <v>4</v>
      </c>
      <c r="B12" s="103"/>
      <c r="C12" s="103"/>
      <c r="D12" s="103"/>
      <c r="E12" s="104" t="s">
        <v>33</v>
      </c>
      <c r="F12" s="104"/>
      <c r="G12" s="104"/>
      <c r="H12" s="104"/>
      <c r="I12" s="104"/>
    </row>
    <row r="13" spans="1:9" ht="15">
      <c r="A13" s="103"/>
      <c r="B13" s="103"/>
      <c r="C13" s="103"/>
      <c r="D13" s="103"/>
      <c r="E13" s="104"/>
      <c r="F13" s="104"/>
      <c r="G13" s="104"/>
      <c r="H13" s="104"/>
      <c r="I13" s="104"/>
    </row>
    <row r="14" spans="1:9" ht="15">
      <c r="A14" s="103"/>
      <c r="B14" s="103"/>
      <c r="C14" s="103"/>
      <c r="D14" s="103"/>
      <c r="E14" s="100" t="s">
        <v>1</v>
      </c>
      <c r="F14" s="100"/>
      <c r="G14" s="100"/>
      <c r="H14" s="100"/>
      <c r="I14" s="100"/>
    </row>
    <row r="15" spans="1:9" ht="15">
      <c r="A15" s="100"/>
      <c r="B15" s="100"/>
      <c r="C15" s="100"/>
      <c r="D15" s="100"/>
      <c r="E15" s="100"/>
      <c r="F15" s="100"/>
      <c r="G15" s="100"/>
      <c r="H15" s="100"/>
      <c r="I15" s="100"/>
    </row>
    <row r="16" spans="1:9" ht="15">
      <c r="A16" s="103" t="s">
        <v>2</v>
      </c>
      <c r="B16" s="103"/>
      <c r="C16" s="103"/>
      <c r="D16" s="103"/>
      <c r="E16" s="104" t="s">
        <v>33</v>
      </c>
      <c r="F16" s="104"/>
      <c r="G16" s="104"/>
      <c r="H16" s="104"/>
      <c r="I16" s="104"/>
    </row>
    <row r="17" spans="1:9" ht="15">
      <c r="A17" s="103"/>
      <c r="B17" s="103"/>
      <c r="C17" s="103"/>
      <c r="D17" s="103"/>
      <c r="E17" s="104"/>
      <c r="F17" s="104"/>
      <c r="G17" s="104"/>
      <c r="H17" s="104"/>
      <c r="I17" s="104"/>
    </row>
    <row r="18" spans="1:9" ht="15">
      <c r="A18" s="103"/>
      <c r="B18" s="103"/>
      <c r="C18" s="103"/>
      <c r="D18" s="103"/>
      <c r="E18" s="100" t="s">
        <v>1</v>
      </c>
      <c r="F18" s="100"/>
      <c r="G18" s="100"/>
      <c r="H18" s="100"/>
      <c r="I18" s="100"/>
    </row>
    <row r="19" spans="1:9" ht="15">
      <c r="A19" s="100"/>
      <c r="B19" s="100"/>
      <c r="C19" s="100"/>
      <c r="D19" s="100"/>
      <c r="E19" s="100"/>
      <c r="F19" s="100"/>
      <c r="G19" s="100"/>
      <c r="H19" s="100"/>
      <c r="I19" s="100"/>
    </row>
    <row r="20" spans="1:9" ht="15">
      <c r="A20" s="103" t="s">
        <v>5</v>
      </c>
      <c r="B20" s="103"/>
      <c r="C20" s="103"/>
      <c r="D20" s="103"/>
      <c r="E20" s="104" t="s">
        <v>34</v>
      </c>
      <c r="F20" s="104"/>
      <c r="G20" s="104"/>
      <c r="H20" s="104"/>
      <c r="I20" s="104"/>
    </row>
    <row r="21" spans="1:9" ht="48" customHeight="1">
      <c r="A21" s="103"/>
      <c r="B21" s="103"/>
      <c r="C21" s="103"/>
      <c r="D21" s="103"/>
      <c r="E21" s="104"/>
      <c r="F21" s="104"/>
      <c r="G21" s="104"/>
      <c r="H21" s="104"/>
      <c r="I21" s="104"/>
    </row>
    <row r="22" spans="1:9" ht="15">
      <c r="A22" s="103"/>
      <c r="B22" s="103"/>
      <c r="C22" s="103"/>
      <c r="D22" s="103"/>
      <c r="E22" s="100" t="s">
        <v>7</v>
      </c>
      <c r="F22" s="100"/>
      <c r="G22" s="100"/>
      <c r="H22" s="100"/>
      <c r="I22" s="100"/>
    </row>
  </sheetData>
  <sheetProtection/>
  <mergeCells count="22">
    <mergeCell ref="E8:I9"/>
    <mergeCell ref="E10:I10"/>
    <mergeCell ref="E6:I6"/>
    <mergeCell ref="A4:D6"/>
    <mergeCell ref="E14:I14"/>
    <mergeCell ref="A11:I11"/>
    <mergeCell ref="E3:I3"/>
    <mergeCell ref="A20:D22"/>
    <mergeCell ref="E20:I21"/>
    <mergeCell ref="E22:I22"/>
    <mergeCell ref="A19:I19"/>
    <mergeCell ref="A8:D10"/>
    <mergeCell ref="A7:I7"/>
    <mergeCell ref="A3:D3"/>
    <mergeCell ref="A12:D14"/>
    <mergeCell ref="E12:I13"/>
    <mergeCell ref="A2:I2"/>
    <mergeCell ref="A16:D18"/>
    <mergeCell ref="E16:I17"/>
    <mergeCell ref="E18:I18"/>
    <mergeCell ref="A15:I15"/>
    <mergeCell ref="E4:I5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53"/>
  <sheetViews>
    <sheetView view="pageBreakPreview" zoomScaleSheetLayoutView="100" zoomScalePageLayoutView="0" workbookViewId="0" topLeftCell="A1">
      <selection activeCell="K12" sqref="K12"/>
    </sheetView>
  </sheetViews>
  <sheetFormatPr defaultColWidth="9.140625" defaultRowHeight="15"/>
  <cols>
    <col min="1" max="1" width="4.28125" style="0" customWidth="1"/>
    <col min="2" max="2" width="67.57421875" style="0" customWidth="1"/>
    <col min="3" max="3" width="10.421875" style="0" customWidth="1"/>
    <col min="4" max="4" width="9.7109375" style="0" customWidth="1"/>
    <col min="5" max="5" width="10.00390625" style="0" customWidth="1"/>
    <col min="6" max="6" width="10.421875" style="0" customWidth="1"/>
    <col min="7" max="7" width="10.00390625" style="0" customWidth="1"/>
    <col min="8" max="8" width="11.140625" style="0" customWidth="1"/>
    <col min="9" max="9" width="32.7109375" style="0" customWidth="1"/>
  </cols>
  <sheetData>
    <row r="2" spans="1:8" ht="25.5" customHeight="1">
      <c r="A2" s="120" t="s">
        <v>86</v>
      </c>
      <c r="B2" s="121"/>
      <c r="C2" s="122"/>
      <c r="D2" s="122"/>
      <c r="E2" s="122"/>
      <c r="F2" s="122"/>
      <c r="G2" s="122"/>
      <c r="H2" s="122"/>
    </row>
    <row r="3" spans="1:8" ht="25.5" customHeight="1" thickBot="1">
      <c r="A3" s="60"/>
      <c r="B3" s="58"/>
      <c r="C3" s="59"/>
      <c r="D3" s="59"/>
      <c r="E3" s="59"/>
      <c r="F3" s="59"/>
      <c r="G3" s="59"/>
      <c r="H3" s="59"/>
    </row>
    <row r="4" spans="1:9" ht="15.75" customHeight="1">
      <c r="A4" s="123" t="s">
        <v>8</v>
      </c>
      <c r="B4" s="126" t="s">
        <v>9</v>
      </c>
      <c r="C4" s="129" t="s">
        <v>87</v>
      </c>
      <c r="D4" s="130"/>
      <c r="E4" s="130"/>
      <c r="F4" s="130"/>
      <c r="G4" s="130"/>
      <c r="H4" s="131"/>
      <c r="I4" s="2"/>
    </row>
    <row r="5" spans="1:9" ht="70.5" customHeight="1">
      <c r="A5" s="124"/>
      <c r="B5" s="127"/>
      <c r="C5" s="132" t="s">
        <v>83</v>
      </c>
      <c r="D5" s="133"/>
      <c r="E5" s="134"/>
      <c r="F5" s="135" t="s">
        <v>89</v>
      </c>
      <c r="G5" s="136"/>
      <c r="H5" s="137"/>
      <c r="I5" s="2"/>
    </row>
    <row r="6" spans="1:9" ht="49.5" customHeight="1">
      <c r="A6" s="125"/>
      <c r="B6" s="128"/>
      <c r="C6" s="19" t="s">
        <v>35</v>
      </c>
      <c r="D6" s="3" t="s">
        <v>12</v>
      </c>
      <c r="E6" s="4" t="s">
        <v>36</v>
      </c>
      <c r="F6" s="19" t="s">
        <v>35</v>
      </c>
      <c r="G6" s="48" t="s">
        <v>12</v>
      </c>
      <c r="H6" s="4" t="s">
        <v>82</v>
      </c>
      <c r="I6" s="114"/>
    </row>
    <row r="7" spans="1:9" ht="15">
      <c r="A7" s="20">
        <v>1</v>
      </c>
      <c r="B7" s="21" t="s">
        <v>10</v>
      </c>
      <c r="C7" s="56">
        <v>1102.77</v>
      </c>
      <c r="D7" s="47">
        <f>0.402/12</f>
        <v>0.0335</v>
      </c>
      <c r="E7" s="61">
        <f>ROUND(C7*D7,2)</f>
        <v>36.94</v>
      </c>
      <c r="F7" s="23"/>
      <c r="G7" s="57"/>
      <c r="H7" s="24"/>
      <c r="I7" s="114"/>
    </row>
    <row r="8" spans="1:9" ht="15">
      <c r="A8" s="25"/>
      <c r="B8" s="55" t="s">
        <v>84</v>
      </c>
      <c r="C8" s="27">
        <f>C7</f>
        <v>1102.77</v>
      </c>
      <c r="D8" s="1">
        <f>D7</f>
        <v>0.0335</v>
      </c>
      <c r="E8" s="7">
        <f>ROUND(C8*D8,2)</f>
        <v>36.94</v>
      </c>
      <c r="F8" s="28"/>
      <c r="G8" s="29"/>
      <c r="H8" s="30"/>
      <c r="I8" s="114"/>
    </row>
    <row r="9" spans="1:9" ht="15">
      <c r="A9" s="20">
        <v>2</v>
      </c>
      <c r="B9" s="31" t="s">
        <v>11</v>
      </c>
      <c r="C9" s="32"/>
      <c r="D9" s="5"/>
      <c r="E9" s="6"/>
      <c r="F9" s="32"/>
      <c r="G9" s="5"/>
      <c r="H9" s="6"/>
      <c r="I9" s="33"/>
    </row>
    <row r="10" spans="1:9" ht="15">
      <c r="A10" s="20" t="s">
        <v>37</v>
      </c>
      <c r="B10" s="31" t="s">
        <v>38</v>
      </c>
      <c r="C10" s="32"/>
      <c r="D10" s="5"/>
      <c r="E10" s="6"/>
      <c r="F10" s="34"/>
      <c r="G10" s="57"/>
      <c r="H10" s="24"/>
      <c r="I10" s="115"/>
    </row>
    <row r="11" spans="1:9" ht="15">
      <c r="A11" s="20"/>
      <c r="B11" s="35" t="s">
        <v>39</v>
      </c>
      <c r="C11" s="27">
        <f>C7</f>
        <v>1102.77</v>
      </c>
      <c r="D11" s="1">
        <f>ROUND(D12*60/1000,4)</f>
        <v>0.06</v>
      </c>
      <c r="E11" s="7">
        <f>ROUND(C11*D11,2)</f>
        <v>66.17</v>
      </c>
      <c r="F11" s="28"/>
      <c r="G11" s="29"/>
      <c r="H11" s="30"/>
      <c r="I11" s="115"/>
    </row>
    <row r="12" spans="1:9" ht="15">
      <c r="A12" s="20"/>
      <c r="B12" s="35" t="s">
        <v>40</v>
      </c>
      <c r="C12" s="27">
        <v>8.99</v>
      </c>
      <c r="D12" s="1">
        <v>1</v>
      </c>
      <c r="E12" s="7">
        <f>ROUND(C12*D12,2)</f>
        <v>8.99</v>
      </c>
      <c r="F12" s="28"/>
      <c r="G12" s="29"/>
      <c r="H12" s="30"/>
      <c r="I12" s="115"/>
    </row>
    <row r="13" spans="1:9" ht="24.75" customHeight="1">
      <c r="A13" s="20" t="s">
        <v>41</v>
      </c>
      <c r="B13" s="31" t="s">
        <v>42</v>
      </c>
      <c r="C13" s="32"/>
      <c r="D13" s="5"/>
      <c r="E13" s="6"/>
      <c r="F13" s="32"/>
      <c r="G13" s="5"/>
      <c r="H13" s="6"/>
      <c r="I13" s="115"/>
    </row>
    <row r="14" spans="1:9" ht="16.5" customHeight="1">
      <c r="A14" s="20"/>
      <c r="B14" s="35" t="s">
        <v>43</v>
      </c>
      <c r="C14" s="27">
        <f>C11</f>
        <v>1102.77</v>
      </c>
      <c r="D14" s="1">
        <f>ROUND(D15*60/1000,4)</f>
        <v>0.198</v>
      </c>
      <c r="E14" s="7">
        <f>ROUND(C14*D14,2)</f>
        <v>218.35</v>
      </c>
      <c r="F14" s="27">
        <f>C14</f>
        <v>1102.77</v>
      </c>
      <c r="G14" s="1">
        <f>ROUND(G15*60/1000,4)</f>
        <v>0.2772</v>
      </c>
      <c r="H14" s="7">
        <f>ROUND(F14*G14,2)</f>
        <v>305.69</v>
      </c>
      <c r="I14" s="115"/>
    </row>
    <row r="15" spans="1:9" ht="15">
      <c r="A15" s="20"/>
      <c r="B15" s="35" t="s">
        <v>44</v>
      </c>
      <c r="C15" s="27">
        <f>C12</f>
        <v>8.99</v>
      </c>
      <c r="D15" s="1">
        <v>3.3</v>
      </c>
      <c r="E15" s="7">
        <f>ROUND(C15*D15,2)</f>
        <v>29.67</v>
      </c>
      <c r="F15" s="27">
        <f>C15</f>
        <v>8.99</v>
      </c>
      <c r="G15" s="1">
        <f>ROUND(D15*1.4,2)</f>
        <v>4.62</v>
      </c>
      <c r="H15" s="7">
        <f>ROUND(F15*G15,2)</f>
        <v>41.53</v>
      </c>
      <c r="I15" s="115"/>
    </row>
    <row r="16" spans="1:9" ht="19.5" customHeight="1">
      <c r="A16" s="20" t="s">
        <v>45</v>
      </c>
      <c r="B16" s="31" t="s">
        <v>46</v>
      </c>
      <c r="C16" s="27"/>
      <c r="D16" s="5"/>
      <c r="E16" s="6"/>
      <c r="F16" s="27"/>
      <c r="G16" s="5"/>
      <c r="H16" s="6"/>
      <c r="I16" s="115"/>
    </row>
    <row r="17" spans="1:9" ht="23.25" customHeight="1">
      <c r="A17" s="25"/>
      <c r="B17" s="35" t="s">
        <v>43</v>
      </c>
      <c r="C17" s="27">
        <f>C14</f>
        <v>1102.77</v>
      </c>
      <c r="D17" s="1">
        <f>ROUND(D18*60/1000,4)</f>
        <v>0.1944</v>
      </c>
      <c r="E17" s="7">
        <f>ROUND(C17*D17,2)</f>
        <v>214.38</v>
      </c>
      <c r="F17" s="27">
        <f>F14</f>
        <v>1102.77</v>
      </c>
      <c r="G17" s="1">
        <f>ROUND(G18*60/1000,4)</f>
        <v>0.2724</v>
      </c>
      <c r="H17" s="7">
        <f>ROUND(F17*G17,2)</f>
        <v>300.39</v>
      </c>
      <c r="I17" s="115"/>
    </row>
    <row r="18" spans="1:9" ht="15">
      <c r="A18" s="25"/>
      <c r="B18" s="35" t="s">
        <v>44</v>
      </c>
      <c r="C18" s="27">
        <f>C15</f>
        <v>8.99</v>
      </c>
      <c r="D18" s="1">
        <v>3.24</v>
      </c>
      <c r="E18" s="7">
        <f>ROUND(C18*D18,2)</f>
        <v>29.13</v>
      </c>
      <c r="F18" s="27">
        <f>F15</f>
        <v>8.99</v>
      </c>
      <c r="G18" s="1">
        <f>ROUND(D18*1.4,2)</f>
        <v>4.54</v>
      </c>
      <c r="H18" s="7">
        <f>ROUND(F18*G18,2)</f>
        <v>40.81</v>
      </c>
      <c r="I18" s="115"/>
    </row>
    <row r="19" spans="1:9" ht="15">
      <c r="A19" s="20" t="s">
        <v>47</v>
      </c>
      <c r="B19" s="31" t="s">
        <v>48</v>
      </c>
      <c r="C19" s="27"/>
      <c r="D19" s="5"/>
      <c r="E19" s="6"/>
      <c r="F19" s="27"/>
      <c r="G19" s="5"/>
      <c r="H19" s="6"/>
      <c r="I19" s="115"/>
    </row>
    <row r="20" spans="1:9" ht="17.25" customHeight="1">
      <c r="A20" s="25"/>
      <c r="B20" s="35" t="s">
        <v>43</v>
      </c>
      <c r="C20" s="27">
        <f>C17</f>
        <v>1102.77</v>
      </c>
      <c r="D20" s="1">
        <f>ROUND(D21*60/1000,4)</f>
        <v>0.1914</v>
      </c>
      <c r="E20" s="7">
        <f>ROUND(C20*D20,2)</f>
        <v>211.07</v>
      </c>
      <c r="F20" s="27">
        <f>F17</f>
        <v>1102.77</v>
      </c>
      <c r="G20" s="1">
        <f>ROUND(G21*60/1000,4)</f>
        <v>0.2682</v>
      </c>
      <c r="H20" s="7">
        <f>ROUND(F20*G20,2)</f>
        <v>295.76</v>
      </c>
      <c r="I20" s="115"/>
    </row>
    <row r="21" spans="1:9" ht="12.75" customHeight="1">
      <c r="A21" s="25"/>
      <c r="B21" s="35" t="s">
        <v>44</v>
      </c>
      <c r="C21" s="27">
        <f>C18</f>
        <v>8.99</v>
      </c>
      <c r="D21" s="1">
        <v>3.19</v>
      </c>
      <c r="E21" s="7">
        <f>ROUND(C21*D21,2)</f>
        <v>28.68</v>
      </c>
      <c r="F21" s="27">
        <f>F18</f>
        <v>8.99</v>
      </c>
      <c r="G21" s="1">
        <f>ROUND(D21*1.4,2)</f>
        <v>4.47</v>
      </c>
      <c r="H21" s="7">
        <f>ROUND(F21*G21,2)</f>
        <v>40.19</v>
      </c>
      <c r="I21" s="115"/>
    </row>
    <row r="22" spans="1:9" ht="15">
      <c r="A22" s="20" t="s">
        <v>49</v>
      </c>
      <c r="B22" s="31" t="s">
        <v>50</v>
      </c>
      <c r="C22" s="22">
        <f>C16</f>
        <v>0</v>
      </c>
      <c r="D22" s="5"/>
      <c r="E22" s="6"/>
      <c r="F22" s="22">
        <f>F16</f>
        <v>0</v>
      </c>
      <c r="G22" s="5"/>
      <c r="H22" s="6"/>
      <c r="I22" s="115"/>
    </row>
    <row r="23" spans="1:9" ht="17.25" customHeight="1">
      <c r="A23" s="25"/>
      <c r="B23" s="35" t="s">
        <v>43</v>
      </c>
      <c r="C23" s="27">
        <f>C20</f>
        <v>1102.77</v>
      </c>
      <c r="D23" s="1">
        <f>ROUND(D24*60/1000,4)</f>
        <v>0.1146</v>
      </c>
      <c r="E23" s="7">
        <f>ROUND(C23*D23,2)</f>
        <v>126.38</v>
      </c>
      <c r="F23" s="27">
        <f>F20</f>
        <v>1102.77</v>
      </c>
      <c r="G23" s="1">
        <f>ROUND(G24*60/1000,4)</f>
        <v>0.1602</v>
      </c>
      <c r="H23" s="7">
        <f>ROUND(F23*G23,2)</f>
        <v>176.66</v>
      </c>
      <c r="I23" s="115"/>
    </row>
    <row r="24" spans="1:9" ht="13.5" customHeight="1">
      <c r="A24" s="25"/>
      <c r="B24" s="35" t="s">
        <v>44</v>
      </c>
      <c r="C24" s="27">
        <f>C15</f>
        <v>8.99</v>
      </c>
      <c r="D24" s="1">
        <v>1.91</v>
      </c>
      <c r="E24" s="7">
        <f>ROUND(C24*D24,2)</f>
        <v>17.17</v>
      </c>
      <c r="F24" s="27">
        <f>F15</f>
        <v>8.99</v>
      </c>
      <c r="G24" s="1">
        <f>ROUND(D24*1.4,2)</f>
        <v>2.67</v>
      </c>
      <c r="H24" s="7">
        <f>ROUND(F24*G24,2)</f>
        <v>24</v>
      </c>
      <c r="I24" s="2"/>
    </row>
    <row r="25" spans="1:9" ht="17.25" customHeight="1">
      <c r="A25" s="20" t="s">
        <v>51</v>
      </c>
      <c r="B25" s="31" t="s">
        <v>52</v>
      </c>
      <c r="C25" s="27"/>
      <c r="D25" s="5"/>
      <c r="E25" s="6"/>
      <c r="F25" s="27"/>
      <c r="G25" s="5"/>
      <c r="H25" s="6"/>
      <c r="I25" s="2"/>
    </row>
    <row r="26" spans="1:9" ht="18" customHeight="1">
      <c r="A26" s="25"/>
      <c r="B26" s="35" t="s">
        <v>43</v>
      </c>
      <c r="C26" s="27">
        <f>C23</f>
        <v>1102.77</v>
      </c>
      <c r="D26" s="1">
        <f>ROUND(D27*60/1000,4)</f>
        <v>0.0019</v>
      </c>
      <c r="E26" s="7">
        <f>ROUND(C26*D26,2)</f>
        <v>2.1</v>
      </c>
      <c r="F26" s="27"/>
      <c r="G26" s="1"/>
      <c r="H26" s="7"/>
      <c r="I26" s="116"/>
    </row>
    <row r="27" spans="1:9" ht="15">
      <c r="A27" s="25"/>
      <c r="B27" s="35" t="s">
        <v>44</v>
      </c>
      <c r="C27" s="27">
        <f>C24</f>
        <v>8.99</v>
      </c>
      <c r="D27" s="1">
        <v>0.0319</v>
      </c>
      <c r="E27" s="7">
        <f>ROUND(C27*D27,2)</f>
        <v>0.29</v>
      </c>
      <c r="F27" s="27"/>
      <c r="G27" s="1"/>
      <c r="H27" s="7"/>
      <c r="I27" s="110"/>
    </row>
    <row r="28" spans="1:9" ht="15">
      <c r="A28" s="20">
        <v>3</v>
      </c>
      <c r="B28" s="31" t="s">
        <v>53</v>
      </c>
      <c r="C28" s="22">
        <v>25.29</v>
      </c>
      <c r="D28" s="5"/>
      <c r="E28" s="6"/>
      <c r="F28" s="22">
        <v>25.29</v>
      </c>
      <c r="G28" s="5"/>
      <c r="H28" s="6"/>
      <c r="I28" s="110"/>
    </row>
    <row r="29" spans="1:9" ht="15.75" customHeight="1">
      <c r="A29" s="20"/>
      <c r="B29" s="35" t="s">
        <v>54</v>
      </c>
      <c r="C29" s="27">
        <f>C28</f>
        <v>25.29</v>
      </c>
      <c r="D29" s="1">
        <v>4.26</v>
      </c>
      <c r="E29" s="7">
        <f>ROUND(C29*D29,2)</f>
        <v>107.74</v>
      </c>
      <c r="F29" s="27">
        <f>F28</f>
        <v>25.29</v>
      </c>
      <c r="G29" s="1">
        <f>ROUND(D29*1.4,2)</f>
        <v>5.96</v>
      </c>
      <c r="H29" s="7">
        <f>ROUND(F29*G29,2)</f>
        <v>150.73</v>
      </c>
      <c r="I29" s="2"/>
    </row>
    <row r="30" spans="1:9" ht="16.5" customHeight="1">
      <c r="A30" s="20"/>
      <c r="B30" s="26" t="s">
        <v>55</v>
      </c>
      <c r="C30" s="27">
        <f>C29</f>
        <v>25.29</v>
      </c>
      <c r="D30" s="1">
        <v>4.22</v>
      </c>
      <c r="E30" s="7">
        <f>ROUND(C30*D30,2)</f>
        <v>106.72</v>
      </c>
      <c r="F30" s="27">
        <f>F29</f>
        <v>25.29</v>
      </c>
      <c r="G30" s="1">
        <f>ROUND(D30*1.4,2)</f>
        <v>5.91</v>
      </c>
      <c r="H30" s="7">
        <f>ROUND(F30*G30,2)</f>
        <v>149.46</v>
      </c>
      <c r="I30" s="116"/>
    </row>
    <row r="31" spans="1:9" ht="14.25" customHeight="1">
      <c r="A31" s="20"/>
      <c r="B31" s="26" t="s">
        <v>56</v>
      </c>
      <c r="C31" s="27">
        <f>C30</f>
        <v>25.29</v>
      </c>
      <c r="D31" s="1">
        <v>4.17</v>
      </c>
      <c r="E31" s="7">
        <f>ROUND(C31*D31,2)</f>
        <v>105.46</v>
      </c>
      <c r="F31" s="27">
        <f>F30</f>
        <v>25.29</v>
      </c>
      <c r="G31" s="1">
        <f>ROUND(D31*1.4,2)</f>
        <v>5.84</v>
      </c>
      <c r="H31" s="7">
        <f>ROUND(F31*G31,2)</f>
        <v>147.69</v>
      </c>
      <c r="I31" s="117"/>
    </row>
    <row r="32" spans="1:9" ht="15">
      <c r="A32" s="25"/>
      <c r="B32" s="26" t="s">
        <v>57</v>
      </c>
      <c r="C32" s="27">
        <f>C30</f>
        <v>25.29</v>
      </c>
      <c r="D32" s="1">
        <v>2.97</v>
      </c>
      <c r="E32" s="7">
        <f>ROUND(C32*D32,2)</f>
        <v>75.11</v>
      </c>
      <c r="F32" s="27">
        <f>F30</f>
        <v>25.29</v>
      </c>
      <c r="G32" s="1">
        <f>ROUND(D32*1.4,2)</f>
        <v>4.16</v>
      </c>
      <c r="H32" s="7">
        <f>ROUND(F32*G32,2)</f>
        <v>105.21</v>
      </c>
      <c r="I32" s="117"/>
    </row>
    <row r="33" spans="1:9" ht="17.25" customHeight="1">
      <c r="A33" s="20" t="s">
        <v>58</v>
      </c>
      <c r="B33" s="31" t="s">
        <v>59</v>
      </c>
      <c r="C33" s="22">
        <v>25.29</v>
      </c>
      <c r="D33" s="5">
        <v>0.0319</v>
      </c>
      <c r="E33" s="6">
        <f>ROUND(C33*D33,2)</f>
        <v>0.81</v>
      </c>
      <c r="F33" s="22"/>
      <c r="G33" s="5"/>
      <c r="H33" s="6"/>
      <c r="I33" s="117"/>
    </row>
    <row r="34" spans="1:9" ht="15">
      <c r="A34" s="20"/>
      <c r="B34" s="31"/>
      <c r="C34" s="118" t="s">
        <v>85</v>
      </c>
      <c r="D34" s="119"/>
      <c r="E34" s="119"/>
      <c r="F34" s="119"/>
      <c r="G34" s="119"/>
      <c r="H34" s="119"/>
      <c r="I34" s="109"/>
    </row>
    <row r="35" spans="1:9" ht="15">
      <c r="A35" s="20">
        <v>4</v>
      </c>
      <c r="B35" s="31" t="s">
        <v>60</v>
      </c>
      <c r="C35" s="22">
        <v>25.12</v>
      </c>
      <c r="D35" s="5"/>
      <c r="E35" s="6"/>
      <c r="F35" s="22">
        <v>25.12</v>
      </c>
      <c r="G35" s="5"/>
      <c r="H35" s="6"/>
      <c r="I35" s="109"/>
    </row>
    <row r="36" spans="1:9" ht="12.75" customHeight="1">
      <c r="A36" s="20"/>
      <c r="B36" s="36" t="s">
        <v>54</v>
      </c>
      <c r="C36" s="27">
        <f>C35</f>
        <v>25.12</v>
      </c>
      <c r="D36" s="1">
        <v>7.56</v>
      </c>
      <c r="E36" s="7">
        <f>ROUND(C36*D36,2)</f>
        <v>189.91</v>
      </c>
      <c r="F36" s="27">
        <f>F35</f>
        <v>25.12</v>
      </c>
      <c r="G36" s="1">
        <f>D36</f>
        <v>7.56</v>
      </c>
      <c r="H36" s="7">
        <f>ROUND(F36*G36,2)</f>
        <v>189.91</v>
      </c>
      <c r="I36" s="109"/>
    </row>
    <row r="37" spans="1:9" ht="14.25" customHeight="1">
      <c r="A37" s="20"/>
      <c r="B37" s="36" t="s">
        <v>55</v>
      </c>
      <c r="C37" s="27">
        <f>C36</f>
        <v>25.12</v>
      </c>
      <c r="D37" s="1">
        <v>7.46</v>
      </c>
      <c r="E37" s="7">
        <f>ROUND(C37*D37,2)</f>
        <v>187.4</v>
      </c>
      <c r="F37" s="27">
        <f>F36</f>
        <v>25.12</v>
      </c>
      <c r="G37" s="1">
        <f>D37</f>
        <v>7.46</v>
      </c>
      <c r="H37" s="7">
        <f>ROUND(F37*G37,2)</f>
        <v>187.4</v>
      </c>
      <c r="I37" s="37"/>
    </row>
    <row r="38" spans="1:9" ht="11.25" customHeight="1">
      <c r="A38" s="20"/>
      <c r="B38" s="36" t="s">
        <v>61</v>
      </c>
      <c r="C38" s="27">
        <f>C37</f>
        <v>25.12</v>
      </c>
      <c r="D38" s="1">
        <v>7.36</v>
      </c>
      <c r="E38" s="7">
        <f>ROUND(C38*D38,2)</f>
        <v>184.88</v>
      </c>
      <c r="F38" s="27">
        <f>F37</f>
        <v>25.12</v>
      </c>
      <c r="G38" s="1">
        <f>D38</f>
        <v>7.36</v>
      </c>
      <c r="H38" s="7">
        <f>ROUND(F38*G38,2)</f>
        <v>184.88</v>
      </c>
      <c r="I38" s="109"/>
    </row>
    <row r="39" spans="1:9" ht="15">
      <c r="A39" s="20"/>
      <c r="B39" s="36" t="s">
        <v>57</v>
      </c>
      <c r="C39" s="27">
        <f>C37</f>
        <v>25.12</v>
      </c>
      <c r="D39" s="1">
        <v>4.88</v>
      </c>
      <c r="E39" s="7">
        <f>ROUND(C39*D39,2)</f>
        <v>122.59</v>
      </c>
      <c r="F39" s="27">
        <f>F37</f>
        <v>25.12</v>
      </c>
      <c r="G39" s="1">
        <f>D39</f>
        <v>4.88</v>
      </c>
      <c r="H39" s="7">
        <f>ROUND(F39*G39,2)</f>
        <v>122.59</v>
      </c>
      <c r="I39" s="110"/>
    </row>
    <row r="40" spans="1:9" ht="15">
      <c r="A40" s="44">
        <v>5</v>
      </c>
      <c r="B40" s="45" t="s">
        <v>62</v>
      </c>
      <c r="C40" s="46">
        <v>1.45</v>
      </c>
      <c r="D40" s="14"/>
      <c r="E40" s="15"/>
      <c r="F40" s="46">
        <v>1.45</v>
      </c>
      <c r="G40" s="14"/>
      <c r="H40" s="15"/>
      <c r="I40" s="110"/>
    </row>
    <row r="41" spans="1:9" ht="15.75" thickBot="1">
      <c r="A41" s="43">
        <v>6</v>
      </c>
      <c r="B41" s="38" t="s">
        <v>65</v>
      </c>
      <c r="C41" s="49">
        <v>2.41</v>
      </c>
      <c r="D41" s="50"/>
      <c r="E41" s="51"/>
      <c r="F41" s="49">
        <v>2.41</v>
      </c>
      <c r="G41" s="50"/>
      <c r="H41" s="51"/>
      <c r="I41" s="2"/>
    </row>
    <row r="42" spans="1:9" ht="15">
      <c r="A42" s="39"/>
      <c r="B42" s="52" t="s">
        <v>63</v>
      </c>
      <c r="C42" s="40"/>
      <c r="D42" s="40"/>
      <c r="E42" s="40"/>
      <c r="F42" s="40"/>
      <c r="G42" s="40"/>
      <c r="H42" s="40"/>
      <c r="I42" s="2"/>
    </row>
    <row r="43" spans="1:9" ht="27.75" customHeight="1">
      <c r="A43" s="41"/>
      <c r="B43" s="111" t="s">
        <v>88</v>
      </c>
      <c r="C43" s="112"/>
      <c r="D43" s="112"/>
      <c r="E43" s="112"/>
      <c r="F43" s="112"/>
      <c r="G43" s="112"/>
      <c r="H43" s="40"/>
      <c r="I43" s="42"/>
    </row>
    <row r="44" spans="2:7" ht="15">
      <c r="B44" s="13" t="s">
        <v>66</v>
      </c>
      <c r="C44" s="53"/>
      <c r="D44" s="53"/>
      <c r="E44" s="53"/>
      <c r="F44" s="53"/>
      <c r="G44" s="53"/>
    </row>
    <row r="45" spans="2:7" ht="16.5" customHeight="1">
      <c r="B45" s="13" t="s">
        <v>67</v>
      </c>
      <c r="C45" s="53"/>
      <c r="D45" s="53"/>
      <c r="E45" s="53"/>
      <c r="F45" s="53"/>
      <c r="G45" s="53"/>
    </row>
    <row r="46" spans="2:7" ht="15" customHeight="1">
      <c r="B46" s="13" t="s">
        <v>68</v>
      </c>
      <c r="C46" s="53"/>
      <c r="D46" s="53"/>
      <c r="E46" s="53"/>
      <c r="F46" s="53"/>
      <c r="G46" s="53"/>
    </row>
    <row r="47" spans="2:7" ht="15.75" customHeight="1">
      <c r="B47" s="13" t="s">
        <v>69</v>
      </c>
      <c r="C47" s="53"/>
      <c r="D47" s="53"/>
      <c r="E47" s="53"/>
      <c r="F47" s="53"/>
      <c r="G47" s="53"/>
    </row>
    <row r="48" spans="2:7" ht="17.25" customHeight="1">
      <c r="B48" s="13" t="s">
        <v>70</v>
      </c>
      <c r="C48" s="53"/>
      <c r="D48" s="53"/>
      <c r="E48" s="53"/>
      <c r="F48" s="53"/>
      <c r="G48" s="53"/>
    </row>
    <row r="49" spans="2:7" ht="24" customHeight="1">
      <c r="B49" s="113" t="s">
        <v>71</v>
      </c>
      <c r="C49" s="113"/>
      <c r="D49" s="113"/>
      <c r="E49" s="113"/>
      <c r="F49" s="113"/>
      <c r="G49" s="113"/>
    </row>
    <row r="50" spans="2:7" ht="21" customHeight="1">
      <c r="B50" s="113"/>
      <c r="C50" s="113"/>
      <c r="D50" s="113"/>
      <c r="E50" s="113"/>
      <c r="F50" s="113"/>
      <c r="G50" s="113"/>
    </row>
    <row r="51" spans="2:7" ht="21.75" customHeight="1" hidden="1">
      <c r="B51" s="113"/>
      <c r="C51" s="113"/>
      <c r="D51" s="113"/>
      <c r="E51" s="113"/>
      <c r="F51" s="113"/>
      <c r="G51" s="113"/>
    </row>
    <row r="52" spans="2:7" ht="15.75" customHeight="1" hidden="1">
      <c r="B52" s="113"/>
      <c r="C52" s="113"/>
      <c r="D52" s="113"/>
      <c r="E52" s="113"/>
      <c r="F52" s="113"/>
      <c r="G52" s="113"/>
    </row>
    <row r="53" spans="2:7" ht="21.75" customHeight="1">
      <c r="B53" s="54"/>
      <c r="C53" s="53"/>
      <c r="D53" s="53"/>
      <c r="E53" s="53"/>
      <c r="F53" s="53"/>
      <c r="G53" s="53"/>
    </row>
  </sheetData>
  <sheetProtection/>
  <mergeCells count="15">
    <mergeCell ref="A2:H2"/>
    <mergeCell ref="A4:A6"/>
    <mergeCell ref="B4:B6"/>
    <mergeCell ref="C4:H4"/>
    <mergeCell ref="C5:E5"/>
    <mergeCell ref="F5:H5"/>
    <mergeCell ref="I38:I40"/>
    <mergeCell ref="B43:G43"/>
    <mergeCell ref="B49:G52"/>
    <mergeCell ref="I6:I8"/>
    <mergeCell ref="I10:I23"/>
    <mergeCell ref="I26:I28"/>
    <mergeCell ref="I30:I33"/>
    <mergeCell ref="C34:H34"/>
    <mergeCell ref="I34:I36"/>
  </mergeCells>
  <printOptions/>
  <pageMargins left="0.7086614173228347" right="0.7086614173228347" top="0.35433070866141736" bottom="0.7480314960629921" header="0.31496062992125984" footer="0.31496062992125984"/>
  <pageSetup horizontalDpi="180" verticalDpi="180" orientation="portrait" paperSize="9" scale="65" r:id="rId1"/>
  <colBreaks count="1" manualBreakCount="1">
    <brk id="8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H53"/>
  <sheetViews>
    <sheetView tabSelected="1" view="pageBreakPreview" zoomScaleSheetLayoutView="100" zoomScalePageLayoutView="0" workbookViewId="0" topLeftCell="A28">
      <selection activeCell="I5" sqref="I5"/>
    </sheetView>
  </sheetViews>
  <sheetFormatPr defaultColWidth="9.140625" defaultRowHeight="15"/>
  <cols>
    <col min="1" max="1" width="4.28125" style="0" customWidth="1"/>
    <col min="2" max="2" width="67.57421875" style="0" customWidth="1"/>
    <col min="3" max="3" width="10.421875" style="0" customWidth="1"/>
    <col min="4" max="4" width="13.00390625" style="0" customWidth="1"/>
    <col min="5" max="5" width="10.00390625" style="0" customWidth="1"/>
    <col min="6" max="6" width="12.57421875" style="0" customWidth="1"/>
    <col min="7" max="7" width="10.00390625" style="0" customWidth="1"/>
    <col min="8" max="8" width="11.140625" style="0" customWidth="1"/>
    <col min="9" max="9" width="32.7109375" style="0" customWidth="1"/>
  </cols>
  <sheetData>
    <row r="2" spans="1:8" ht="22.5" customHeight="1">
      <c r="A2" s="120" t="s">
        <v>86</v>
      </c>
      <c r="B2" s="121"/>
      <c r="C2" s="122"/>
      <c r="D2" s="122"/>
      <c r="E2" s="122"/>
      <c r="F2" s="122"/>
      <c r="G2" s="122"/>
      <c r="H2" s="122"/>
    </row>
    <row r="3" spans="2:7" ht="21.75" customHeight="1" thickBot="1">
      <c r="B3" s="54"/>
      <c r="C3" s="53"/>
      <c r="D3" s="53"/>
      <c r="E3" s="53"/>
      <c r="F3" s="53"/>
      <c r="G3" s="53"/>
    </row>
    <row r="4" spans="1:8" ht="15">
      <c r="A4" s="123" t="s">
        <v>8</v>
      </c>
      <c r="B4" s="126" t="s">
        <v>9</v>
      </c>
      <c r="C4" s="139" t="s">
        <v>64</v>
      </c>
      <c r="D4" s="140"/>
      <c r="E4" s="140"/>
      <c r="F4" s="140"/>
      <c r="G4" s="140"/>
      <c r="H4" s="141"/>
    </row>
    <row r="5" spans="1:8" ht="60">
      <c r="A5" s="125"/>
      <c r="B5" s="128"/>
      <c r="C5" s="19" t="s">
        <v>35</v>
      </c>
      <c r="D5" s="3" t="s">
        <v>90</v>
      </c>
      <c r="E5" s="3" t="s">
        <v>91</v>
      </c>
      <c r="F5" s="3" t="s">
        <v>92</v>
      </c>
      <c r="G5" s="62" t="s">
        <v>93</v>
      </c>
      <c r="H5" s="4" t="s">
        <v>94</v>
      </c>
    </row>
    <row r="6" spans="1:8" ht="15">
      <c r="A6" s="20">
        <v>1</v>
      </c>
      <c r="B6" s="63" t="s">
        <v>95</v>
      </c>
      <c r="C6" s="64">
        <v>1141.37</v>
      </c>
      <c r="D6" s="65"/>
      <c r="E6" s="66"/>
      <c r="F6" s="65"/>
      <c r="G6" s="67"/>
      <c r="H6" s="68"/>
    </row>
    <row r="7" spans="1:8" ht="15">
      <c r="A7" s="20" t="s">
        <v>77</v>
      </c>
      <c r="B7" s="69" t="s">
        <v>72</v>
      </c>
      <c r="C7" s="70">
        <v>1141.37</v>
      </c>
      <c r="D7" s="71">
        <v>0.0325</v>
      </c>
      <c r="E7" s="72">
        <v>1.4</v>
      </c>
      <c r="F7" s="71">
        <f>ROUND(11/12,4)</f>
        <v>0.9167</v>
      </c>
      <c r="G7" s="73">
        <f>ROUND(C7*D7*F7,2)</f>
        <v>34</v>
      </c>
      <c r="H7" s="74">
        <f>ROUND(C7*D7*E7*F7,2)</f>
        <v>47.61</v>
      </c>
    </row>
    <row r="8" spans="1:8" ht="15">
      <c r="A8" s="20" t="s">
        <v>78</v>
      </c>
      <c r="B8" s="69" t="s">
        <v>73</v>
      </c>
      <c r="C8" s="70">
        <f>C7</f>
        <v>1141.37</v>
      </c>
      <c r="D8" s="71">
        <v>0.0336</v>
      </c>
      <c r="E8" s="72">
        <v>1.4</v>
      </c>
      <c r="F8" s="71">
        <f>ROUND(11/12,4)</f>
        <v>0.9167</v>
      </c>
      <c r="G8" s="73">
        <f>ROUND(C8*D8*F8,2)</f>
        <v>35.16</v>
      </c>
      <c r="H8" s="74">
        <f>ROUND(C8*D8*E8*F8,2)</f>
        <v>49.22</v>
      </c>
    </row>
    <row r="9" spans="1:8" ht="15">
      <c r="A9" s="20" t="s">
        <v>79</v>
      </c>
      <c r="B9" s="69" t="s">
        <v>74</v>
      </c>
      <c r="C9" s="70">
        <f>C8</f>
        <v>1141.37</v>
      </c>
      <c r="D9" s="71">
        <v>0.0295</v>
      </c>
      <c r="E9" s="72">
        <v>1.4</v>
      </c>
      <c r="F9" s="71">
        <f>ROUND(11/12,4)</f>
        <v>0.9167</v>
      </c>
      <c r="G9" s="73">
        <f>ROUND(C9*D9*F9,2)</f>
        <v>30.87</v>
      </c>
      <c r="H9" s="74">
        <f>ROUND(C9*D9*E9*F9,2)</f>
        <v>43.21</v>
      </c>
    </row>
    <row r="10" spans="1:8" ht="15">
      <c r="A10" s="20" t="s">
        <v>80</v>
      </c>
      <c r="B10" s="69" t="s">
        <v>75</v>
      </c>
      <c r="C10" s="70">
        <f>C9</f>
        <v>1141.37</v>
      </c>
      <c r="D10" s="71">
        <v>0.0306</v>
      </c>
      <c r="E10" s="72">
        <v>1.4</v>
      </c>
      <c r="F10" s="71">
        <f>ROUND(11/12,4)</f>
        <v>0.9167</v>
      </c>
      <c r="G10" s="73">
        <f>ROUND(C10*D10*F10,2)</f>
        <v>32.02</v>
      </c>
      <c r="H10" s="74">
        <f>ROUND(C10*D10*E10*F10,2)</f>
        <v>44.82</v>
      </c>
    </row>
    <row r="11" spans="1:8" ht="15">
      <c r="A11" s="20" t="s">
        <v>81</v>
      </c>
      <c r="B11" s="75" t="s">
        <v>76</v>
      </c>
      <c r="C11" s="70">
        <f>C10</f>
        <v>1141.37</v>
      </c>
      <c r="D11" s="71">
        <v>0.0308</v>
      </c>
      <c r="E11" s="72">
        <v>1.4</v>
      </c>
      <c r="F11" s="71">
        <f>ROUND(11/12,4)</f>
        <v>0.9167</v>
      </c>
      <c r="G11" s="73">
        <f>ROUND(C11*D11*F11,2)</f>
        <v>32.23</v>
      </c>
      <c r="H11" s="74">
        <f>ROUND(C11*D11*E11*F11,2)</f>
        <v>45.12</v>
      </c>
    </row>
    <row r="12" spans="1:8" ht="15">
      <c r="A12" s="20">
        <v>2</v>
      </c>
      <c r="B12" s="76" t="s">
        <v>11</v>
      </c>
      <c r="C12" s="77"/>
      <c r="D12" s="78"/>
      <c r="E12" s="79"/>
      <c r="F12" s="79"/>
      <c r="G12" s="80"/>
      <c r="H12" s="81"/>
    </row>
    <row r="13" spans="1:8" ht="15">
      <c r="A13" s="20" t="s">
        <v>37</v>
      </c>
      <c r="B13" s="76" t="s">
        <v>38</v>
      </c>
      <c r="C13" s="82"/>
      <c r="D13" s="65"/>
      <c r="E13" s="83"/>
      <c r="F13" s="83"/>
      <c r="G13" s="80">
        <f>SUM(G14:G15)</f>
        <v>77.81</v>
      </c>
      <c r="H13" s="84">
        <f>SUM(H14:H15)</f>
        <v>77.81</v>
      </c>
    </row>
    <row r="14" spans="1:8" ht="15">
      <c r="A14" s="20"/>
      <c r="B14" s="85" t="s">
        <v>39</v>
      </c>
      <c r="C14" s="70">
        <f>C7</f>
        <v>1141.37</v>
      </c>
      <c r="D14" s="86">
        <f>ROUND(D15*60/1000,4)</f>
        <v>0.06</v>
      </c>
      <c r="E14" s="87"/>
      <c r="F14" s="88"/>
      <c r="G14" s="73">
        <f>ROUND(C14*D14,2)</f>
        <v>68.48</v>
      </c>
      <c r="H14" s="73">
        <f>ROUND(C14*D14,2)</f>
        <v>68.48</v>
      </c>
    </row>
    <row r="15" spans="1:8" ht="15">
      <c r="A15" s="20"/>
      <c r="B15" s="85" t="s">
        <v>40</v>
      </c>
      <c r="C15" s="70">
        <v>9.33</v>
      </c>
      <c r="D15" s="86">
        <v>1</v>
      </c>
      <c r="E15" s="87"/>
      <c r="F15" s="88"/>
      <c r="G15" s="73">
        <f>ROUND(C15*D15,2)</f>
        <v>9.33</v>
      </c>
      <c r="H15" s="73">
        <f>ROUND(C15*D15,2)</f>
        <v>9.33</v>
      </c>
    </row>
    <row r="16" spans="1:8" ht="15">
      <c r="A16" s="20" t="s">
        <v>41</v>
      </c>
      <c r="B16" s="76" t="s">
        <v>96</v>
      </c>
      <c r="C16" s="77"/>
      <c r="D16" s="78"/>
      <c r="E16" s="89"/>
      <c r="F16" s="79"/>
      <c r="G16" s="80">
        <f>SUM(G17:G18)</f>
        <v>256.78000000000003</v>
      </c>
      <c r="H16" s="84">
        <f>SUM(H17:H18)</f>
        <v>269.096</v>
      </c>
    </row>
    <row r="17" spans="1:8" ht="25.5">
      <c r="A17" s="20"/>
      <c r="B17" s="85" t="s">
        <v>43</v>
      </c>
      <c r="C17" s="70">
        <f>C14</f>
        <v>1141.37</v>
      </c>
      <c r="D17" s="86">
        <f>ROUND(D18*60/1000,4)</f>
        <v>0.198</v>
      </c>
      <c r="E17" s="87"/>
      <c r="F17" s="88"/>
      <c r="G17" s="73">
        <f>ROUND(C17*D17,2)</f>
        <v>225.99</v>
      </c>
      <c r="H17" s="74">
        <f>ROUND(C17*D17,3)</f>
        <v>225.991</v>
      </c>
    </row>
    <row r="18" spans="1:8" ht="15">
      <c r="A18" s="20"/>
      <c r="B18" s="85" t="s">
        <v>44</v>
      </c>
      <c r="C18" s="70">
        <f>C15</f>
        <v>9.33</v>
      </c>
      <c r="D18" s="86">
        <v>3.3</v>
      </c>
      <c r="E18" s="87">
        <v>1.4</v>
      </c>
      <c r="F18" s="88"/>
      <c r="G18" s="73">
        <f>ROUND(C18*D18,2)</f>
        <v>30.79</v>
      </c>
      <c r="H18" s="74">
        <f>ROUND(C18*D18*E18,3)</f>
        <v>43.105</v>
      </c>
    </row>
    <row r="19" spans="1:8" ht="15">
      <c r="A19" s="20" t="s">
        <v>45</v>
      </c>
      <c r="B19" s="76" t="s">
        <v>97</v>
      </c>
      <c r="C19" s="70"/>
      <c r="D19" s="78"/>
      <c r="E19" s="89"/>
      <c r="F19" s="79"/>
      <c r="G19" s="80">
        <f>SUM(G20:G21)</f>
        <v>252.10999999999999</v>
      </c>
      <c r="H19" s="84">
        <f>SUM(H20:H21)</f>
        <v>264.203</v>
      </c>
    </row>
    <row r="20" spans="1:8" ht="25.5">
      <c r="A20" s="25"/>
      <c r="B20" s="85" t="s">
        <v>43</v>
      </c>
      <c r="C20" s="70">
        <f>C17</f>
        <v>1141.37</v>
      </c>
      <c r="D20" s="86">
        <f>ROUND(D21*60/1000,4)</f>
        <v>0.1944</v>
      </c>
      <c r="E20" s="87"/>
      <c r="F20" s="88"/>
      <c r="G20" s="73">
        <f>ROUND(C20*D20,2)</f>
        <v>221.88</v>
      </c>
      <c r="H20" s="74">
        <f>ROUND(C20*D20,3)</f>
        <v>221.882</v>
      </c>
    </row>
    <row r="21" spans="1:8" ht="15">
      <c r="A21" s="25"/>
      <c r="B21" s="85" t="s">
        <v>44</v>
      </c>
      <c r="C21" s="70">
        <f>C18</f>
        <v>9.33</v>
      </c>
      <c r="D21" s="86">
        <v>3.24</v>
      </c>
      <c r="E21" s="87">
        <v>1.4</v>
      </c>
      <c r="F21" s="88"/>
      <c r="G21" s="73">
        <f>ROUND(C21*D21,2)</f>
        <v>30.23</v>
      </c>
      <c r="H21" s="74">
        <f>ROUND(C21*D21*E21,3)</f>
        <v>42.321</v>
      </c>
    </row>
    <row r="22" spans="1:8" ht="15">
      <c r="A22" s="20" t="s">
        <v>47</v>
      </c>
      <c r="B22" s="76" t="s">
        <v>98</v>
      </c>
      <c r="C22" s="70"/>
      <c r="D22" s="78"/>
      <c r="E22" s="89"/>
      <c r="F22" s="79"/>
      <c r="G22" s="80">
        <f>SUM(G23:G24)</f>
        <v>248.22</v>
      </c>
      <c r="H22" s="84">
        <f>SUM(H23:H24)</f>
        <v>260.126</v>
      </c>
    </row>
    <row r="23" spans="1:8" ht="25.5">
      <c r="A23" s="25"/>
      <c r="B23" s="85" t="s">
        <v>43</v>
      </c>
      <c r="C23" s="70">
        <f>C20</f>
        <v>1141.37</v>
      </c>
      <c r="D23" s="86">
        <f>ROUND(D24*60/1000,4)</f>
        <v>0.1914</v>
      </c>
      <c r="E23" s="87"/>
      <c r="F23" s="88"/>
      <c r="G23" s="73">
        <f>ROUND(C23*D23,2)</f>
        <v>218.46</v>
      </c>
      <c r="H23" s="74">
        <f>ROUND(C23*D23,3)</f>
        <v>218.458</v>
      </c>
    </row>
    <row r="24" spans="1:8" ht="15">
      <c r="A24" s="25"/>
      <c r="B24" s="85" t="s">
        <v>44</v>
      </c>
      <c r="C24" s="70">
        <f>C21</f>
        <v>9.33</v>
      </c>
      <c r="D24" s="86">
        <v>3.19</v>
      </c>
      <c r="E24" s="87">
        <v>1.4</v>
      </c>
      <c r="F24" s="88"/>
      <c r="G24" s="73">
        <f>ROUND(C24*D24,2)</f>
        <v>29.76</v>
      </c>
      <c r="H24" s="74">
        <f>ROUND(C24*D24*E24,3)</f>
        <v>41.668</v>
      </c>
    </row>
    <row r="25" spans="1:8" ht="15">
      <c r="A25" s="20" t="s">
        <v>49</v>
      </c>
      <c r="B25" s="76" t="s">
        <v>99</v>
      </c>
      <c r="C25" s="90"/>
      <c r="D25" s="78"/>
      <c r="E25" s="89"/>
      <c r="F25" s="79"/>
      <c r="G25" s="80">
        <f>SUM(G26:G27)</f>
        <v>148.62</v>
      </c>
      <c r="H25" s="84">
        <f>SUM(H26:H27)</f>
        <v>155.749</v>
      </c>
    </row>
    <row r="26" spans="1:8" ht="25.5">
      <c r="A26" s="25"/>
      <c r="B26" s="85" t="s">
        <v>43</v>
      </c>
      <c r="C26" s="70">
        <f>C23</f>
        <v>1141.37</v>
      </c>
      <c r="D26" s="86">
        <f>ROUND(D27*60/1000,4)</f>
        <v>0.1146</v>
      </c>
      <c r="E26" s="87"/>
      <c r="F26" s="88"/>
      <c r="G26" s="73">
        <f>ROUND(C26*D26,2)</f>
        <v>130.8</v>
      </c>
      <c r="H26" s="74">
        <f>ROUND(C26*D26,3)</f>
        <v>130.801</v>
      </c>
    </row>
    <row r="27" spans="1:8" ht="15">
      <c r="A27" s="25"/>
      <c r="B27" s="85" t="s">
        <v>44</v>
      </c>
      <c r="C27" s="70">
        <f>C18</f>
        <v>9.33</v>
      </c>
      <c r="D27" s="86">
        <v>1.91</v>
      </c>
      <c r="E27" s="87">
        <v>1.4</v>
      </c>
      <c r="F27" s="88"/>
      <c r="G27" s="73">
        <f>ROUND(C27*D27,2)</f>
        <v>17.82</v>
      </c>
      <c r="H27" s="74">
        <f>ROUND(C27*D27*E27,3)</f>
        <v>24.948</v>
      </c>
    </row>
    <row r="28" spans="1:8" ht="15">
      <c r="A28" s="20" t="s">
        <v>51</v>
      </c>
      <c r="B28" s="76" t="s">
        <v>52</v>
      </c>
      <c r="C28" s="70"/>
      <c r="D28" s="78"/>
      <c r="E28" s="89"/>
      <c r="F28" s="79"/>
      <c r="G28" s="80">
        <f>SUM(G29:G30)</f>
        <v>2.4699999999999998</v>
      </c>
      <c r="H28" s="84">
        <f>SUM(H29:H30)</f>
        <v>2.469</v>
      </c>
    </row>
    <row r="29" spans="1:8" ht="25.5">
      <c r="A29" s="25"/>
      <c r="B29" s="85" t="s">
        <v>43</v>
      </c>
      <c r="C29" s="70">
        <f>C26</f>
        <v>1141.37</v>
      </c>
      <c r="D29" s="86">
        <f>ROUND(D30*60/1000,4)</f>
        <v>0.0019</v>
      </c>
      <c r="E29" s="87"/>
      <c r="F29" s="88"/>
      <c r="G29" s="73">
        <f>ROUND(C29*D29,2)</f>
        <v>2.17</v>
      </c>
      <c r="H29" s="74">
        <f>ROUND(C29*D29,3)</f>
        <v>2.169</v>
      </c>
    </row>
    <row r="30" spans="1:8" ht="15">
      <c r="A30" s="25"/>
      <c r="B30" s="85" t="s">
        <v>44</v>
      </c>
      <c r="C30" s="70">
        <f>C27</f>
        <v>9.33</v>
      </c>
      <c r="D30" s="86">
        <v>0.0319</v>
      </c>
      <c r="E30" s="87"/>
      <c r="F30" s="88"/>
      <c r="G30" s="73">
        <f>ROUND(C30*D30,2)</f>
        <v>0.3</v>
      </c>
      <c r="H30" s="74">
        <f>ROUND(C30*D30,2)</f>
        <v>0.3</v>
      </c>
    </row>
    <row r="31" spans="1:8" ht="15">
      <c r="A31" s="20">
        <v>3</v>
      </c>
      <c r="B31" s="76" t="s">
        <v>100</v>
      </c>
      <c r="C31" s="90">
        <v>43.58</v>
      </c>
      <c r="D31" s="78"/>
      <c r="E31" s="89"/>
      <c r="F31" s="79"/>
      <c r="G31" s="80"/>
      <c r="H31" s="91"/>
    </row>
    <row r="32" spans="1:8" ht="25.5">
      <c r="A32" s="20"/>
      <c r="B32" s="85" t="s">
        <v>101</v>
      </c>
      <c r="C32" s="70">
        <f>C31</f>
        <v>43.58</v>
      </c>
      <c r="D32" s="86">
        <v>4.26</v>
      </c>
      <c r="E32" s="87">
        <v>1.4</v>
      </c>
      <c r="F32" s="88"/>
      <c r="G32" s="73">
        <f>ROUND(C32*D32,2)</f>
        <v>185.65</v>
      </c>
      <c r="H32" s="74">
        <f>ROUND(C32*D32*E32,3)</f>
        <v>259.911</v>
      </c>
    </row>
    <row r="33" spans="1:8" ht="25.5">
      <c r="A33" s="20"/>
      <c r="B33" s="69" t="s">
        <v>102</v>
      </c>
      <c r="C33" s="70">
        <f>C32</f>
        <v>43.58</v>
      </c>
      <c r="D33" s="86">
        <v>4.22</v>
      </c>
      <c r="E33" s="87">
        <v>1.4</v>
      </c>
      <c r="F33" s="88"/>
      <c r="G33" s="73">
        <f>ROUND(C33*D33,2)</f>
        <v>183.91</v>
      </c>
      <c r="H33" s="74">
        <f>ROUND(C33*D33*E33,3)</f>
        <v>257.471</v>
      </c>
    </row>
    <row r="34" spans="1:8" ht="15">
      <c r="A34" s="20"/>
      <c r="B34" s="69" t="s">
        <v>103</v>
      </c>
      <c r="C34" s="70">
        <f>C33</f>
        <v>43.58</v>
      </c>
      <c r="D34" s="86">
        <v>4.17</v>
      </c>
      <c r="E34" s="87">
        <v>1.4</v>
      </c>
      <c r="F34" s="88"/>
      <c r="G34" s="73">
        <f>ROUND(C34*D34,2)</f>
        <v>181.73</v>
      </c>
      <c r="H34" s="74">
        <f>ROUND(C34*D34*E34,3)</f>
        <v>254.42</v>
      </c>
    </row>
    <row r="35" spans="1:8" ht="15">
      <c r="A35" s="25"/>
      <c r="B35" s="69" t="s">
        <v>104</v>
      </c>
      <c r="C35" s="70">
        <f>C33</f>
        <v>43.58</v>
      </c>
      <c r="D35" s="86">
        <v>2.97</v>
      </c>
      <c r="E35" s="87">
        <v>1.4</v>
      </c>
      <c r="F35" s="88"/>
      <c r="G35" s="73">
        <f>ROUND(C35*D35,2)</f>
        <v>129.43</v>
      </c>
      <c r="H35" s="74">
        <f>ROUND(C35*D35*E35,3)</f>
        <v>181.206</v>
      </c>
    </row>
    <row r="36" spans="1:8" ht="15">
      <c r="A36" s="20" t="s">
        <v>58</v>
      </c>
      <c r="B36" s="76" t="s">
        <v>59</v>
      </c>
      <c r="C36" s="90">
        <f>C31</f>
        <v>43.58</v>
      </c>
      <c r="D36" s="78">
        <v>0.0319</v>
      </c>
      <c r="E36" s="89"/>
      <c r="F36" s="79"/>
      <c r="G36" s="80">
        <f>ROUND(C36*D36,2)</f>
        <v>1.39</v>
      </c>
      <c r="H36" s="84">
        <f>ROUND(C36*D36,3)</f>
        <v>1.39</v>
      </c>
    </row>
    <row r="37" spans="1:8" ht="15">
      <c r="A37" s="20"/>
      <c r="B37" s="76"/>
      <c r="C37" s="142" t="s">
        <v>85</v>
      </c>
      <c r="D37" s="143"/>
      <c r="E37" s="143"/>
      <c r="F37" s="143"/>
      <c r="G37" s="143"/>
      <c r="H37" s="143"/>
    </row>
    <row r="38" spans="1:8" ht="15">
      <c r="A38" s="20">
        <v>4</v>
      </c>
      <c r="B38" s="76" t="s">
        <v>60</v>
      </c>
      <c r="C38" s="90">
        <v>27.39</v>
      </c>
      <c r="D38" s="78"/>
      <c r="E38" s="79"/>
      <c r="F38" s="79"/>
      <c r="G38" s="80"/>
      <c r="H38" s="84"/>
    </row>
    <row r="39" spans="1:8" ht="25.5">
      <c r="A39" s="20"/>
      <c r="B39" s="92" t="s">
        <v>105</v>
      </c>
      <c r="C39" s="70">
        <f>C38</f>
        <v>27.39</v>
      </c>
      <c r="D39" s="86">
        <v>7.56</v>
      </c>
      <c r="E39" s="88"/>
      <c r="F39" s="88"/>
      <c r="G39" s="73">
        <f>ROUND(C39*D39,2)</f>
        <v>207.07</v>
      </c>
      <c r="H39" s="74">
        <f>ROUND(C39*D39,2)</f>
        <v>207.07</v>
      </c>
    </row>
    <row r="40" spans="1:8" ht="25.5">
      <c r="A40" s="20"/>
      <c r="B40" s="92" t="s">
        <v>102</v>
      </c>
      <c r="C40" s="70">
        <f>C39</f>
        <v>27.39</v>
      </c>
      <c r="D40" s="86">
        <v>7.46</v>
      </c>
      <c r="E40" s="88"/>
      <c r="F40" s="88"/>
      <c r="G40" s="73">
        <f>ROUND(C40*D40,2)</f>
        <v>204.33</v>
      </c>
      <c r="H40" s="74">
        <f>ROUND(C40*D40,2)</f>
        <v>204.33</v>
      </c>
    </row>
    <row r="41" spans="1:8" ht="15">
      <c r="A41" s="20"/>
      <c r="B41" s="92" t="s">
        <v>106</v>
      </c>
      <c r="C41" s="70">
        <f>C40</f>
        <v>27.39</v>
      </c>
      <c r="D41" s="86">
        <v>7.36</v>
      </c>
      <c r="E41" s="88"/>
      <c r="F41" s="88"/>
      <c r="G41" s="73">
        <f>ROUND(C41*D41,2)</f>
        <v>201.59</v>
      </c>
      <c r="H41" s="74">
        <f>ROUND(C41*D41,2)</f>
        <v>201.59</v>
      </c>
    </row>
    <row r="42" spans="1:8" ht="15">
      <c r="A42" s="20"/>
      <c r="B42" s="92" t="s">
        <v>104</v>
      </c>
      <c r="C42" s="70">
        <f>C40</f>
        <v>27.39</v>
      </c>
      <c r="D42" s="86">
        <v>4.88</v>
      </c>
      <c r="E42" s="88"/>
      <c r="F42" s="88"/>
      <c r="G42" s="73">
        <f>ROUND(C42*D42,2)</f>
        <v>133.66</v>
      </c>
      <c r="H42" s="74">
        <f>ROUND(C42*D42,2)</f>
        <v>133.66</v>
      </c>
    </row>
    <row r="43" spans="1:8" ht="15.75" thickBot="1">
      <c r="A43" s="93">
        <v>5</v>
      </c>
      <c r="B43" s="94" t="s">
        <v>62</v>
      </c>
      <c r="C43" s="95">
        <v>1.58</v>
      </c>
      <c r="D43" s="96"/>
      <c r="E43" s="97"/>
      <c r="F43" s="97"/>
      <c r="G43" s="97"/>
      <c r="H43" s="98"/>
    </row>
    <row r="44" spans="1:8" ht="15">
      <c r="A44" s="144" t="s">
        <v>107</v>
      </c>
      <c r="B44" s="144"/>
      <c r="C44" s="144"/>
      <c r="D44" s="144"/>
      <c r="E44" s="144"/>
      <c r="F44" s="144"/>
      <c r="G44" s="144"/>
      <c r="H44" s="2"/>
    </row>
    <row r="45" spans="1:8" ht="45" customHeight="1">
      <c r="A45" s="138" t="s">
        <v>108</v>
      </c>
      <c r="B45" s="138"/>
      <c r="C45" s="138"/>
      <c r="D45" s="138"/>
      <c r="E45" s="138"/>
      <c r="F45" s="138"/>
      <c r="G45" s="138"/>
      <c r="H45" s="138"/>
    </row>
    <row r="46" spans="1:8" ht="28.5" customHeight="1">
      <c r="A46" s="138" t="s">
        <v>109</v>
      </c>
      <c r="B46" s="138"/>
      <c r="C46" s="138"/>
      <c r="D46" s="138"/>
      <c r="E46" s="138"/>
      <c r="F46" s="138"/>
      <c r="G46" s="138"/>
      <c r="H46" s="138"/>
    </row>
    <row r="47" spans="1:8" ht="43.5" customHeight="1">
      <c r="A47" s="138" t="s">
        <v>110</v>
      </c>
      <c r="B47" s="138"/>
      <c r="C47" s="138"/>
      <c r="D47" s="138"/>
      <c r="E47" s="138"/>
      <c r="F47" s="138"/>
      <c r="G47" s="138"/>
      <c r="H47" s="138"/>
    </row>
    <row r="48" spans="1:8" ht="32.25" customHeight="1">
      <c r="A48" s="138" t="s">
        <v>111</v>
      </c>
      <c r="B48" s="138"/>
      <c r="C48" s="138"/>
      <c r="D48" s="138"/>
      <c r="E48" s="138"/>
      <c r="F48" s="138"/>
      <c r="G48" s="138"/>
      <c r="H48" s="138"/>
    </row>
    <row r="49" spans="1:8" ht="15.75">
      <c r="A49" s="99" t="s">
        <v>112</v>
      </c>
      <c r="B49" s="99"/>
      <c r="C49" s="99"/>
      <c r="D49" s="99"/>
      <c r="E49" s="99"/>
      <c r="F49" s="99"/>
      <c r="G49" s="99"/>
      <c r="H49" s="42"/>
    </row>
    <row r="50" spans="1:8" ht="15.75">
      <c r="A50" s="99" t="s">
        <v>113</v>
      </c>
      <c r="C50" s="99"/>
      <c r="D50" s="99"/>
      <c r="E50" s="99"/>
      <c r="F50" s="99"/>
      <c r="G50" s="99"/>
      <c r="H50" s="42"/>
    </row>
    <row r="51" spans="1:8" ht="15.75">
      <c r="A51" s="99" t="s">
        <v>114</v>
      </c>
      <c r="B51" s="99"/>
      <c r="C51" s="99"/>
      <c r="D51" s="99"/>
      <c r="E51" s="99"/>
      <c r="F51" s="99"/>
      <c r="G51" s="99"/>
      <c r="H51" s="42"/>
    </row>
    <row r="52" spans="1:8" ht="15.75">
      <c r="A52" s="99" t="s">
        <v>115</v>
      </c>
      <c r="B52" s="99"/>
      <c r="C52" s="99"/>
      <c r="D52" s="99"/>
      <c r="E52" s="99"/>
      <c r="F52" s="99"/>
      <c r="G52" s="99"/>
      <c r="H52" s="42"/>
    </row>
    <row r="53" spans="1:8" ht="15.75">
      <c r="A53" s="99" t="s">
        <v>116</v>
      </c>
      <c r="B53" s="99"/>
      <c r="C53" s="99"/>
      <c r="D53" s="99"/>
      <c r="E53" s="99"/>
      <c r="F53" s="99"/>
      <c r="G53" s="99"/>
      <c r="H53" s="42"/>
    </row>
  </sheetData>
  <sheetProtection/>
  <mergeCells count="10">
    <mergeCell ref="A2:H2"/>
    <mergeCell ref="A4:A5"/>
    <mergeCell ref="A47:H47"/>
    <mergeCell ref="A48:H48"/>
    <mergeCell ref="B4:B5"/>
    <mergeCell ref="C4:H4"/>
    <mergeCell ref="C37:H37"/>
    <mergeCell ref="A44:G44"/>
    <mergeCell ref="A45:H45"/>
    <mergeCell ref="A46:H46"/>
  </mergeCells>
  <printOptions/>
  <pageMargins left="0.7086614173228347" right="0.7086614173228347" top="0.35433070866141736" bottom="0.7480314960629921" header="0.31496062992125984" footer="0.31496062992125984"/>
  <pageSetup horizontalDpi="180" verticalDpi="180" orientation="portrait" paperSize="9" scale="62" r:id="rId1"/>
  <colBreaks count="1" manualBreakCount="1">
    <brk id="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2:L26"/>
  <sheetViews>
    <sheetView zoomScalePageLayoutView="0" workbookViewId="0" topLeftCell="B1">
      <selection activeCell="M33" sqref="M33"/>
    </sheetView>
  </sheetViews>
  <sheetFormatPr defaultColWidth="9.140625" defaultRowHeight="15"/>
  <cols>
    <col min="1" max="1" width="0" style="0" hidden="1" customWidth="1"/>
    <col min="12" max="12" width="14.8515625" style="0" customWidth="1"/>
  </cols>
  <sheetData>
    <row r="2" spans="3:12" ht="15">
      <c r="C2" s="149" t="s">
        <v>15</v>
      </c>
      <c r="D2" s="149"/>
      <c r="E2" s="149"/>
      <c r="F2" s="149"/>
      <c r="G2" s="149"/>
      <c r="H2" s="149"/>
      <c r="I2" s="149"/>
      <c r="J2" s="149"/>
      <c r="K2" s="149"/>
      <c r="L2" s="149"/>
    </row>
    <row r="3" spans="3:12" ht="15">
      <c r="C3" s="149" t="s">
        <v>16</v>
      </c>
      <c r="D3" s="149"/>
      <c r="E3" s="149"/>
      <c r="F3" s="149"/>
      <c r="G3" s="149"/>
      <c r="H3" s="149"/>
      <c r="I3" s="149"/>
      <c r="J3" s="149"/>
      <c r="K3" s="149"/>
      <c r="L3" s="149"/>
    </row>
    <row r="4" spans="3:12" ht="15">
      <c r="C4" s="149" t="s">
        <v>17</v>
      </c>
      <c r="D4" s="149"/>
      <c r="E4" s="149"/>
      <c r="F4" s="149"/>
      <c r="G4" s="149"/>
      <c r="H4" s="149"/>
      <c r="I4" s="149"/>
      <c r="J4" s="149"/>
      <c r="K4" s="149"/>
      <c r="L4" s="149"/>
    </row>
    <row r="5" spans="3:12" ht="15">
      <c r="C5" s="149" t="s">
        <v>18</v>
      </c>
      <c r="D5" s="149"/>
      <c r="E5" s="149"/>
      <c r="F5" s="149"/>
      <c r="G5" s="149"/>
      <c r="H5" s="149"/>
      <c r="I5" s="149"/>
      <c r="J5" s="149"/>
      <c r="K5" s="149"/>
      <c r="L5" s="149"/>
    </row>
    <row r="6" ht="15.75" thickBot="1"/>
    <row r="7" spans="2:12" ht="15">
      <c r="B7" s="150"/>
      <c r="C7" s="152" t="s">
        <v>19</v>
      </c>
      <c r="D7" s="152"/>
      <c r="E7" s="152"/>
      <c r="F7" s="152"/>
      <c r="G7" s="152"/>
      <c r="H7" s="153" t="s">
        <v>20</v>
      </c>
      <c r="I7" s="153"/>
      <c r="J7" s="153"/>
      <c r="K7" s="153"/>
      <c r="L7" s="154"/>
    </row>
    <row r="8" spans="2:12" ht="15">
      <c r="B8" s="151"/>
      <c r="C8" s="103"/>
      <c r="D8" s="103"/>
      <c r="E8" s="103"/>
      <c r="F8" s="103"/>
      <c r="G8" s="103"/>
      <c r="H8" s="8" t="s">
        <v>21</v>
      </c>
      <c r="I8" s="8" t="s">
        <v>22</v>
      </c>
      <c r="J8" s="8" t="s">
        <v>23</v>
      </c>
      <c r="K8" s="8" t="s">
        <v>24</v>
      </c>
      <c r="L8" s="16" t="s">
        <v>25</v>
      </c>
    </row>
    <row r="9" spans="2:12" ht="15">
      <c r="B9" s="148">
        <v>1</v>
      </c>
      <c r="C9" s="104" t="s">
        <v>26</v>
      </c>
      <c r="D9" s="104"/>
      <c r="E9" s="104"/>
      <c r="F9" s="104"/>
      <c r="G9" s="104"/>
      <c r="H9" s="100"/>
      <c r="I9" s="100"/>
      <c r="J9" s="100"/>
      <c r="K9" s="100"/>
      <c r="L9" s="146"/>
    </row>
    <row r="10" spans="2:12" ht="15">
      <c r="B10" s="148"/>
      <c r="C10" s="104"/>
      <c r="D10" s="104"/>
      <c r="E10" s="104"/>
      <c r="F10" s="104"/>
      <c r="G10" s="104"/>
      <c r="H10" s="100"/>
      <c r="I10" s="100"/>
      <c r="J10" s="100"/>
      <c r="K10" s="100"/>
      <c r="L10" s="146"/>
    </row>
    <row r="11" spans="2:12" ht="15">
      <c r="B11" s="148"/>
      <c r="C11" s="104"/>
      <c r="D11" s="104"/>
      <c r="E11" s="104"/>
      <c r="F11" s="104"/>
      <c r="G11" s="104"/>
      <c r="H11" s="100"/>
      <c r="I11" s="100"/>
      <c r="J11" s="100"/>
      <c r="K11" s="100"/>
      <c r="L11" s="146"/>
    </row>
    <row r="12" spans="2:12" ht="15">
      <c r="B12" s="148"/>
      <c r="C12" s="104"/>
      <c r="D12" s="104"/>
      <c r="E12" s="104"/>
      <c r="F12" s="104"/>
      <c r="G12" s="104"/>
      <c r="H12" s="100"/>
      <c r="I12" s="100"/>
      <c r="J12" s="100"/>
      <c r="K12" s="100"/>
      <c r="L12" s="146"/>
    </row>
    <row r="13" spans="2:12" ht="15">
      <c r="B13" s="17"/>
      <c r="C13" s="100" t="s">
        <v>27</v>
      </c>
      <c r="D13" s="100"/>
      <c r="E13" s="100"/>
      <c r="F13" s="100"/>
      <c r="G13" s="100"/>
      <c r="H13" s="9">
        <v>177</v>
      </c>
      <c r="I13" s="9">
        <v>113</v>
      </c>
      <c r="J13" s="9">
        <v>89</v>
      </c>
      <c r="K13" s="9">
        <v>73</v>
      </c>
      <c r="L13" s="10">
        <v>65</v>
      </c>
    </row>
    <row r="14" spans="2:12" ht="15">
      <c r="B14" s="17"/>
      <c r="C14" s="100" t="s">
        <v>28</v>
      </c>
      <c r="D14" s="100"/>
      <c r="E14" s="100"/>
      <c r="F14" s="100"/>
      <c r="G14" s="100"/>
      <c r="H14" s="9">
        <v>208</v>
      </c>
      <c r="I14" s="9">
        <v>132</v>
      </c>
      <c r="J14" s="9">
        <v>103</v>
      </c>
      <c r="K14" s="9">
        <v>85</v>
      </c>
      <c r="L14" s="10">
        <v>75</v>
      </c>
    </row>
    <row r="15" spans="2:12" ht="15">
      <c r="B15" s="17"/>
      <c r="C15" s="100" t="s">
        <v>29</v>
      </c>
      <c r="D15" s="100"/>
      <c r="E15" s="100"/>
      <c r="F15" s="100"/>
      <c r="G15" s="100"/>
      <c r="H15" s="9">
        <v>227</v>
      </c>
      <c r="I15" s="9">
        <v>143</v>
      </c>
      <c r="J15" s="9">
        <v>112</v>
      </c>
      <c r="K15" s="9">
        <v>93</v>
      </c>
      <c r="L15" s="10">
        <v>82</v>
      </c>
    </row>
    <row r="16" spans="2:12" ht="15">
      <c r="B16" s="17"/>
      <c r="C16" s="100" t="s">
        <v>30</v>
      </c>
      <c r="D16" s="100"/>
      <c r="E16" s="100"/>
      <c r="F16" s="100"/>
      <c r="G16" s="100"/>
      <c r="H16" s="9">
        <v>240</v>
      </c>
      <c r="I16" s="9">
        <v>152</v>
      </c>
      <c r="J16" s="9">
        <v>119</v>
      </c>
      <c r="K16" s="9">
        <v>98</v>
      </c>
      <c r="L16" s="10">
        <v>86</v>
      </c>
    </row>
    <row r="17" spans="2:12" ht="15">
      <c r="B17" s="148">
        <v>2</v>
      </c>
      <c r="C17" s="104" t="s">
        <v>31</v>
      </c>
      <c r="D17" s="104"/>
      <c r="E17" s="104"/>
      <c r="F17" s="104"/>
      <c r="G17" s="104"/>
      <c r="H17" s="100"/>
      <c r="I17" s="100"/>
      <c r="J17" s="100"/>
      <c r="K17" s="100"/>
      <c r="L17" s="146"/>
    </row>
    <row r="18" spans="2:12" ht="15">
      <c r="B18" s="148"/>
      <c r="C18" s="104"/>
      <c r="D18" s="104"/>
      <c r="E18" s="104"/>
      <c r="F18" s="104"/>
      <c r="G18" s="104"/>
      <c r="H18" s="100"/>
      <c r="I18" s="100"/>
      <c r="J18" s="100"/>
      <c r="K18" s="100"/>
      <c r="L18" s="146"/>
    </row>
    <row r="19" spans="2:12" ht="15">
      <c r="B19" s="148"/>
      <c r="C19" s="104"/>
      <c r="D19" s="104"/>
      <c r="E19" s="104"/>
      <c r="F19" s="104"/>
      <c r="G19" s="104"/>
      <c r="H19" s="100"/>
      <c r="I19" s="100"/>
      <c r="J19" s="100"/>
      <c r="K19" s="100"/>
      <c r="L19" s="146"/>
    </row>
    <row r="20" spans="2:12" ht="15">
      <c r="B20" s="148"/>
      <c r="C20" s="104"/>
      <c r="D20" s="104"/>
      <c r="E20" s="104"/>
      <c r="F20" s="104"/>
      <c r="G20" s="104"/>
      <c r="H20" s="100"/>
      <c r="I20" s="100"/>
      <c r="J20" s="100"/>
      <c r="K20" s="100"/>
      <c r="L20" s="146"/>
    </row>
    <row r="21" spans="2:12" ht="15">
      <c r="B21" s="17"/>
      <c r="C21" s="100" t="s">
        <v>27</v>
      </c>
      <c r="D21" s="100"/>
      <c r="E21" s="100"/>
      <c r="F21" s="100"/>
      <c r="G21" s="100"/>
      <c r="H21" s="9">
        <v>184</v>
      </c>
      <c r="I21" s="9">
        <v>120</v>
      </c>
      <c r="J21" s="9">
        <v>96</v>
      </c>
      <c r="K21" s="9">
        <v>80</v>
      </c>
      <c r="L21" s="10">
        <v>72</v>
      </c>
    </row>
    <row r="22" spans="2:12" ht="15">
      <c r="B22" s="17"/>
      <c r="C22" s="100" t="s">
        <v>28</v>
      </c>
      <c r="D22" s="100"/>
      <c r="E22" s="100"/>
      <c r="F22" s="100"/>
      <c r="G22" s="100"/>
      <c r="H22" s="9">
        <v>215</v>
      </c>
      <c r="I22" s="9">
        <v>139</v>
      </c>
      <c r="J22" s="9">
        <v>110</v>
      </c>
      <c r="K22" s="9">
        <v>92</v>
      </c>
      <c r="L22" s="10">
        <v>82</v>
      </c>
    </row>
    <row r="23" spans="2:12" ht="15">
      <c r="B23" s="17"/>
      <c r="C23" s="100" t="s">
        <v>29</v>
      </c>
      <c r="D23" s="100"/>
      <c r="E23" s="100"/>
      <c r="F23" s="100"/>
      <c r="G23" s="100"/>
      <c r="H23" s="9">
        <v>234</v>
      </c>
      <c r="I23" s="9">
        <v>150</v>
      </c>
      <c r="J23" s="9">
        <v>119</v>
      </c>
      <c r="K23" s="9">
        <v>100</v>
      </c>
      <c r="L23" s="10">
        <v>89</v>
      </c>
    </row>
    <row r="24" spans="2:12" ht="15.75" thickBot="1">
      <c r="B24" s="18"/>
      <c r="C24" s="147" t="s">
        <v>30</v>
      </c>
      <c r="D24" s="147"/>
      <c r="E24" s="147"/>
      <c r="F24" s="147"/>
      <c r="G24" s="147"/>
      <c r="H24" s="11">
        <v>247</v>
      </c>
      <c r="I24" s="11">
        <v>159</v>
      </c>
      <c r="J24" s="11">
        <v>126</v>
      </c>
      <c r="K24" s="11">
        <v>105</v>
      </c>
      <c r="L24" s="12">
        <v>93</v>
      </c>
    </row>
    <row r="25" spans="3:7" ht="15">
      <c r="C25" s="145"/>
      <c r="D25" s="145"/>
      <c r="E25" s="145"/>
      <c r="F25" s="145"/>
      <c r="G25" s="145"/>
    </row>
    <row r="26" ht="15">
      <c r="B26" s="13" t="s">
        <v>32</v>
      </c>
    </row>
  </sheetData>
  <sheetProtection/>
  <mergeCells count="30">
    <mergeCell ref="C2:L2"/>
    <mergeCell ref="C3:L3"/>
    <mergeCell ref="C4:L4"/>
    <mergeCell ref="C5:L5"/>
    <mergeCell ref="B7:B8"/>
    <mergeCell ref="C7:G8"/>
    <mergeCell ref="H7:L7"/>
    <mergeCell ref="B17:B20"/>
    <mergeCell ref="C17:G20"/>
    <mergeCell ref="H17:H20"/>
    <mergeCell ref="I17:I20"/>
    <mergeCell ref="J17:J20"/>
    <mergeCell ref="B9:B12"/>
    <mergeCell ref="C9:G12"/>
    <mergeCell ref="H9:H12"/>
    <mergeCell ref="I9:I12"/>
    <mergeCell ref="J9:J12"/>
    <mergeCell ref="L9:L12"/>
    <mergeCell ref="C13:G13"/>
    <mergeCell ref="C14:G14"/>
    <mergeCell ref="C15:G15"/>
    <mergeCell ref="C16:G16"/>
    <mergeCell ref="K9:K12"/>
    <mergeCell ref="C25:G25"/>
    <mergeCell ref="K17:K20"/>
    <mergeCell ref="L17:L20"/>
    <mergeCell ref="C21:G21"/>
    <mergeCell ref="C22:G22"/>
    <mergeCell ref="C23:G23"/>
    <mergeCell ref="C24:G24"/>
  </mergeCells>
  <printOptions/>
  <pageMargins left="0.7" right="0.7" top="0.75" bottom="0.75" header="0.3" footer="0.3"/>
  <pageSetup horizontalDpi="180" verticalDpi="18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2016-07-28T02:19:54Z</dcterms:modified>
  <cp:category/>
  <cp:version/>
  <cp:contentType/>
  <cp:contentStatus/>
</cp:coreProperties>
</file>