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6000" windowHeight="6825" tabRatio="603"/>
  </bookViews>
  <sheets>
    <sheet name="снеж." sheetId="4" r:id="rId1"/>
    <sheet name="Лист1" sheetId="5" r:id="rId2"/>
  </sheets>
  <definedNames>
    <definedName name="_xlnm._FilterDatabase" localSheetId="0" hidden="1">снеж.!$A$6:$EH$13</definedName>
    <definedName name="_xlnm.Print_Titles" localSheetId="0">снеж.!$B:$C</definedName>
    <definedName name="_xlnm.Print_Area" localSheetId="0">снеж.!$A$1:$EL$13</definedName>
  </definedNames>
  <calcPr calcId="125725"/>
</workbook>
</file>

<file path=xl/calcChain.xml><?xml version="1.0" encoding="utf-8"?>
<calcChain xmlns="http://schemas.openxmlformats.org/spreadsheetml/2006/main">
  <c r="BV11" i="4"/>
  <c r="BH11"/>
  <c r="BG11" l="1"/>
  <c r="BD11"/>
  <c r="AQ11"/>
  <c r="BJ8"/>
  <c r="BM8"/>
  <c r="BN8"/>
  <c r="BO8"/>
  <c r="BP8"/>
  <c r="BQ8"/>
  <c r="BR8"/>
  <c r="BJ9"/>
  <c r="BM9"/>
  <c r="BN9"/>
  <c r="BO9"/>
  <c r="BP9"/>
  <c r="BQ9"/>
  <c r="BR9"/>
  <c r="BJ10"/>
  <c r="BM10"/>
  <c r="BN10"/>
  <c r="BO10"/>
  <c r="BP10"/>
  <c r="BQ10"/>
  <c r="BR10"/>
  <c r="BJ11"/>
  <c r="BM11"/>
  <c r="BN11"/>
  <c r="BO11"/>
  <c r="BP11"/>
  <c r="BQ11"/>
  <c r="BR11"/>
  <c r="BJ12"/>
  <c r="BM12"/>
  <c r="BN12"/>
  <c r="BO12"/>
  <c r="BP12"/>
  <c r="BQ12"/>
  <c r="BR12"/>
  <c r="BR7"/>
  <c r="BQ7"/>
  <c r="BP7"/>
  <c r="BO7"/>
  <c r="BN7"/>
  <c r="BM7"/>
  <c r="BJ7"/>
  <c r="DZ13" l="1"/>
  <c r="DY13"/>
  <c r="DX13"/>
  <c r="DW13"/>
  <c r="DV13"/>
  <c r="DU13"/>
  <c r="DT13"/>
  <c r="DS13"/>
  <c r="DR13"/>
  <c r="EA12"/>
  <c r="EA11"/>
  <c r="EA10"/>
  <c r="EA9"/>
  <c r="EA8"/>
  <c r="EA7"/>
  <c r="EA13" l="1"/>
  <c r="AJ13" l="1"/>
  <c r="AK13"/>
  <c r="AL13"/>
  <c r="AM13"/>
  <c r="AN13"/>
  <c r="AO13"/>
  <c r="AR13"/>
  <c r="AS13"/>
  <c r="AV13"/>
  <c r="AX13"/>
  <c r="AZ13"/>
  <c r="BA13"/>
  <c r="BC13"/>
  <c r="BF13"/>
  <c r="BI13"/>
  <c r="BM13"/>
  <c r="BN13"/>
  <c r="BO13"/>
  <c r="BP13"/>
  <c r="BQ13"/>
  <c r="BR13"/>
  <c r="BS13"/>
  <c r="BT13"/>
  <c r="BW13"/>
  <c r="BY13"/>
  <c r="BZ13"/>
  <c r="CA13"/>
  <c r="CI13"/>
  <c r="DQ13" l="1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T12" l="1"/>
  <c r="T11"/>
  <c r="T10"/>
  <c r="T9"/>
  <c r="T8"/>
  <c r="T7"/>
  <c r="AH13" l="1"/>
  <c r="Z13" l="1"/>
  <c r="AA13"/>
  <c r="AB13"/>
  <c r="M8" l="1"/>
  <c r="M9"/>
  <c r="M10"/>
  <c r="M11"/>
  <c r="M12"/>
  <c r="M7"/>
  <c r="AD8"/>
  <c r="AD9"/>
  <c r="AD10"/>
  <c r="AD7"/>
  <c r="AF12"/>
  <c r="AD12" s="1"/>
  <c r="AF11"/>
  <c r="EL10"/>
  <c r="EL13" s="1"/>
  <c r="EK10"/>
  <c r="EK13" s="1"/>
  <c r="EJ10"/>
  <c r="EJ13" s="1"/>
  <c r="S10"/>
  <c r="S11"/>
  <c r="S9"/>
  <c r="S8"/>
  <c r="S7"/>
  <c r="R11"/>
  <c r="R10"/>
  <c r="R9"/>
  <c r="R8"/>
  <c r="R7"/>
  <c r="S12"/>
  <c r="R12"/>
  <c r="CB8"/>
  <c r="CB9"/>
  <c r="CB10"/>
  <c r="CB11"/>
  <c r="CB12"/>
  <c r="CB7"/>
  <c r="CD8"/>
  <c r="CC8" s="1"/>
  <c r="CF8"/>
  <c r="CE8" s="1"/>
  <c r="CD9"/>
  <c r="CC9" s="1"/>
  <c r="CF9"/>
  <c r="CE9" s="1"/>
  <c r="CD10"/>
  <c r="CC10" s="1"/>
  <c r="CF10"/>
  <c r="CE10" s="1"/>
  <c r="CD11"/>
  <c r="CC11" s="1"/>
  <c r="CD12"/>
  <c r="CC12" s="1"/>
  <c r="CF7"/>
  <c r="CD7"/>
  <c r="EM13"/>
  <c r="EI13"/>
  <c r="AG13"/>
  <c r="AE13"/>
  <c r="T13"/>
  <c r="Q13"/>
  <c r="P13"/>
  <c r="O13"/>
  <c r="N13"/>
  <c r="L13"/>
  <c r="K13"/>
  <c r="J13"/>
  <c r="G13"/>
  <c r="U12" l="1"/>
  <c r="BK12"/>
  <c r="CJ12"/>
  <c r="CL12"/>
  <c r="CK12"/>
  <c r="U7"/>
  <c r="BK7"/>
  <c r="CK7"/>
  <c r="CJ7"/>
  <c r="CL7"/>
  <c r="U9"/>
  <c r="BK9"/>
  <c r="CJ9"/>
  <c r="CL9"/>
  <c r="CK9"/>
  <c r="U11"/>
  <c r="BK11"/>
  <c r="CJ11"/>
  <c r="CL11"/>
  <c r="CK11"/>
  <c r="V8"/>
  <c r="V13" s="1"/>
  <c r="BL8"/>
  <c r="V11"/>
  <c r="BL11"/>
  <c r="CM10"/>
  <c r="CN8"/>
  <c r="CO8"/>
  <c r="V12"/>
  <c r="BL12"/>
  <c r="U8"/>
  <c r="BK8"/>
  <c r="CJ8"/>
  <c r="CL8"/>
  <c r="CK8"/>
  <c r="U10"/>
  <c r="BK10"/>
  <c r="CJ10"/>
  <c r="CL10"/>
  <c r="CK10"/>
  <c r="V7"/>
  <c r="BL7"/>
  <c r="V9"/>
  <c r="BL9"/>
  <c r="V10"/>
  <c r="BL10"/>
  <c r="CN9"/>
  <c r="CO9"/>
  <c r="AC9"/>
  <c r="AI9" s="1"/>
  <c r="CM9" s="1"/>
  <c r="AC12"/>
  <c r="AI12" s="1"/>
  <c r="AC8"/>
  <c r="AI8" s="1"/>
  <c r="CM8" s="1"/>
  <c r="AC7"/>
  <c r="AC10"/>
  <c r="AI10" s="1"/>
  <c r="CN10" s="1"/>
  <c r="CC7"/>
  <c r="CC13" s="1"/>
  <c r="CD13"/>
  <c r="CE7"/>
  <c r="CB13"/>
  <c r="U13"/>
  <c r="AF13"/>
  <c r="M13"/>
  <c r="CH7"/>
  <c r="R13"/>
  <c r="S13"/>
  <c r="CH10"/>
  <c r="CH8"/>
  <c r="AD11"/>
  <c r="CG7"/>
  <c r="CH9"/>
  <c r="CG10"/>
  <c r="CG9"/>
  <c r="CG8"/>
  <c r="BX8"/>
  <c r="BX9"/>
  <c r="BX10"/>
  <c r="BX7"/>
  <c r="CM12" l="1"/>
  <c r="CN12"/>
  <c r="CO12"/>
  <c r="CO10"/>
  <c r="CJ13"/>
  <c r="CK13"/>
  <c r="AC11"/>
  <c r="AC13" s="1"/>
  <c r="AD13"/>
  <c r="X13"/>
  <c r="Y13"/>
  <c r="W13"/>
  <c r="AI7"/>
  <c r="CO7" l="1"/>
  <c r="CN7"/>
  <c r="CM7"/>
  <c r="AI11"/>
  <c r="EN8"/>
  <c r="EN9"/>
  <c r="EN10"/>
  <c r="EN11"/>
  <c r="EN12"/>
  <c r="EN7"/>
  <c r="BH7"/>
  <c r="BH8"/>
  <c r="BH9"/>
  <c r="BH10"/>
  <c r="BH12"/>
  <c r="BG7"/>
  <c r="BG8"/>
  <c r="BG9"/>
  <c r="BG10"/>
  <c r="BG12"/>
  <c r="BE7"/>
  <c r="BE8"/>
  <c r="BE9"/>
  <c r="BE10"/>
  <c r="BE12"/>
  <c r="BD8"/>
  <c r="BD9"/>
  <c r="BD10"/>
  <c r="BD12"/>
  <c r="BB7"/>
  <c r="BB8"/>
  <c r="BB9"/>
  <c r="BB10"/>
  <c r="BB11"/>
  <c r="BB12"/>
  <c r="AY12"/>
  <c r="AW12"/>
  <c r="CF12" s="1"/>
  <c r="AU12"/>
  <c r="AT12"/>
  <c r="AQ7"/>
  <c r="AQ8"/>
  <c r="AQ9"/>
  <c r="AQ10"/>
  <c r="AQ12"/>
  <c r="AP12"/>
  <c r="BX12" s="1"/>
  <c r="BV12"/>
  <c r="BU7"/>
  <c r="BU8"/>
  <c r="BU9"/>
  <c r="BU10"/>
  <c r="BU11"/>
  <c r="BU12"/>
  <c r="CM13" l="1"/>
  <c r="AP13"/>
  <c r="AT13"/>
  <c r="CN11"/>
  <c r="CO11"/>
  <c r="CM11"/>
  <c r="CN13"/>
  <c r="AI13"/>
  <c r="BU13"/>
  <c r="CF11"/>
  <c r="CF13" s="1"/>
  <c r="AW13"/>
  <c r="BB13"/>
  <c r="BJ13"/>
  <c r="BL13"/>
  <c r="BD13"/>
  <c r="BG13"/>
  <c r="BV13"/>
  <c r="AQ13"/>
  <c r="AU13"/>
  <c r="AY13"/>
  <c r="BK13"/>
  <c r="BE13"/>
  <c r="BH13"/>
  <c r="EN13"/>
  <c r="CE12"/>
  <c r="CG12" s="1"/>
  <c r="CH12"/>
  <c r="BX11"/>
  <c r="BX13" s="1"/>
  <c r="CH11" l="1"/>
  <c r="CH13" s="1"/>
  <c r="CE11"/>
  <c r="CE13" s="1"/>
  <c r="CG11" l="1"/>
  <c r="CG13" s="1"/>
</calcChain>
</file>

<file path=xl/comments1.xml><?xml version="1.0" encoding="utf-8"?>
<comments xmlns="http://schemas.openxmlformats.org/spreadsheetml/2006/main">
  <authors>
    <author>user</author>
    <author>Шумков</author>
  </authors>
  <commentList>
    <comment ref="C7" authorId="0">
      <text>
        <r>
          <rPr>
            <b/>
            <sz val="8"/>
            <color indexed="81"/>
            <rFont val="Tahoma"/>
            <family val="2"/>
            <charset val="204"/>
          </rPr>
          <t>тех.паспорта зданий составлены в октябре 2008г. БТИ</t>
        </r>
      </text>
    </comment>
    <comment ref="C11" authorId="1">
      <text>
        <r>
          <rPr>
            <b/>
            <sz val="8"/>
            <color indexed="81"/>
            <rFont val="Tahoma"/>
            <family val="2"/>
            <charset val="204"/>
          </rPr>
          <t>дом№5, №5А - единый техпаспорт</t>
        </r>
      </text>
    </comment>
  </commentList>
</comments>
</file>

<file path=xl/sharedStrings.xml><?xml version="1.0" encoding="utf-8"?>
<sst xmlns="http://schemas.openxmlformats.org/spreadsheetml/2006/main" count="208" uniqueCount="152">
  <si>
    <t xml:space="preserve">№ </t>
  </si>
  <si>
    <t>Всего</t>
  </si>
  <si>
    <t>Кровля</t>
  </si>
  <si>
    <t>Количество</t>
  </si>
  <si>
    <t>Адрес</t>
  </si>
  <si>
    <t>жилая</t>
  </si>
  <si>
    <t>всего</t>
  </si>
  <si>
    <t>подъездов</t>
  </si>
  <si>
    <t>лифтов</t>
  </si>
  <si>
    <t>квартир</t>
  </si>
  <si>
    <t>медные</t>
  </si>
  <si>
    <t>стальные</t>
  </si>
  <si>
    <t>кир</t>
  </si>
  <si>
    <t>кирпичные дома</t>
  </si>
  <si>
    <t>панельные дома</t>
  </si>
  <si>
    <t>кол-во зданий</t>
  </si>
  <si>
    <t>Кол-во светильников дворового освещения, шт.</t>
  </si>
  <si>
    <t>Длина трубопроводов ТВС в домах с верхней разводкой, м.п.</t>
  </si>
  <si>
    <t>Шпальные клети, ед.</t>
  </si>
  <si>
    <t>250Вт</t>
  </si>
  <si>
    <t>400Вт</t>
  </si>
  <si>
    <t xml:space="preserve">Хантайская Набережная 1        </t>
  </si>
  <si>
    <t xml:space="preserve">Хантайская Набережная 2       </t>
  </si>
  <si>
    <t xml:space="preserve">Хантайская Набережная 3    </t>
  </si>
  <si>
    <t xml:space="preserve">Хантайская Набережная 4   </t>
  </si>
  <si>
    <t>Хантайская Набережная 5</t>
  </si>
  <si>
    <t>Хантайская Набережная 6</t>
  </si>
  <si>
    <t>114-71-1</t>
  </si>
  <si>
    <t>количество квартир</t>
  </si>
  <si>
    <t>1-ком.</t>
  </si>
  <si>
    <t>2-ком.</t>
  </si>
  <si>
    <t>3-ком.</t>
  </si>
  <si>
    <t>4-ком.</t>
  </si>
  <si>
    <t>5-ком.</t>
  </si>
  <si>
    <t>общая</t>
  </si>
  <si>
    <t>Подразделение</t>
  </si>
  <si>
    <t>Год ввода</t>
  </si>
  <si>
    <t>кол-во этажей</t>
  </si>
  <si>
    <t>Материал стен</t>
  </si>
  <si>
    <t>Объем здания</t>
  </si>
  <si>
    <t>Площадь застройки, кв.м</t>
  </si>
  <si>
    <t>железная, кв.м</t>
  </si>
  <si>
    <t>мягкая, кв.м</t>
  </si>
  <si>
    <t>квартир, ед.</t>
  </si>
  <si>
    <t>комнат, ед.</t>
  </si>
  <si>
    <t>проживающих, чел.</t>
  </si>
  <si>
    <t>ЖИЛЫЕ ПОМЕЩЕНИЯ</t>
  </si>
  <si>
    <t>ВСЕГО</t>
  </si>
  <si>
    <t>ЧАСТНАЯ СОБСТВЕННОСТЬ</t>
  </si>
  <si>
    <t>МУНИЦИПАЛЬНАЯ СОБСТВЕННОСТЬ</t>
  </si>
  <si>
    <t>площадь, кв.м</t>
  </si>
  <si>
    <t>НЕЖИЛЫЕ ПОМЕЩЕНИЯ, КВ.М</t>
  </si>
  <si>
    <t>Шкафы, ед.</t>
  </si>
  <si>
    <t>Лифты, ед.</t>
  </si>
  <si>
    <t>Подъезды, ед.</t>
  </si>
  <si>
    <t>Мусорокамеры, ед.</t>
  </si>
  <si>
    <t>Мусоросборники, ед.</t>
  </si>
  <si>
    <t>теплоцентры, ед.</t>
  </si>
  <si>
    <t>Вводные сети, п.м.</t>
  </si>
  <si>
    <t>ТВС в подъезде, п.м.</t>
  </si>
  <si>
    <t>Внутриквартирные трубопроводы, п.м.</t>
  </si>
  <si>
    <t>в т.ч.</t>
  </si>
  <si>
    <t>Межпанельные стыки, п.м.</t>
  </si>
  <si>
    <t>Сваи, шт.</t>
  </si>
  <si>
    <t>Окна в подъездах, шт.</t>
  </si>
  <si>
    <t>Двери в подъездах, шт.</t>
  </si>
  <si>
    <t>Окна в квартирах, шт.</t>
  </si>
  <si>
    <t>Двери в квартирах, шт.</t>
  </si>
  <si>
    <t>Электрощитовые, шт.</t>
  </si>
  <si>
    <t>Сеть электропитания, п.м.</t>
  </si>
  <si>
    <t>Строительный №</t>
  </si>
  <si>
    <t>Кабельные линии ТП-ВРУ, п.м.</t>
  </si>
  <si>
    <t>Инвентарный №</t>
  </si>
  <si>
    <t>Балансовая стоимость, тыс.руб.</t>
  </si>
  <si>
    <t>Сумма износа, тыс.руб.</t>
  </si>
  <si>
    <t>Остаточная стоимость, тыс.руб.</t>
  </si>
  <si>
    <t>% износа</t>
  </si>
  <si>
    <t>015102650</t>
  </si>
  <si>
    <t>015102660</t>
  </si>
  <si>
    <t>015102640</t>
  </si>
  <si>
    <t>015102630</t>
  </si>
  <si>
    <t>015272500</t>
  </si>
  <si>
    <t>015102620</t>
  </si>
  <si>
    <t>смешанные дома</t>
  </si>
  <si>
    <t>Итого:</t>
  </si>
  <si>
    <t>ИТОГО</t>
  </si>
  <si>
    <t>кол-во МКД, ед.</t>
  </si>
  <si>
    <t>длина трубопроводов, п.м</t>
  </si>
  <si>
    <t>ПЛОЩАДЬ ВСЕГО ПО ДОМУ (ЖИЛАЯ+ НЕЖИЛАЯ), КВ.М</t>
  </si>
  <si>
    <t>под аренду</t>
  </si>
  <si>
    <t>в том числе</t>
  </si>
  <si>
    <t>кап.р., реконструкция</t>
  </si>
  <si>
    <t>ГОСУДАРСТВЕННАЯ СОБСТВЕННОСТЬ</t>
  </si>
  <si>
    <t>ВСЕГО (муниц.+ частная+гос.)</t>
  </si>
  <si>
    <t>лицевых счетов, ед.</t>
  </si>
  <si>
    <t>МКД, в которых общедомовые приборы учета приняты в коммерческий учет *</t>
  </si>
  <si>
    <t>Количество общедомовых приборов учета, установленных в МКД, ед. **</t>
  </si>
  <si>
    <t>АИТП (автоматизированный индивидуальный тепловой пункт), ед.</t>
  </si>
  <si>
    <t>Количество жилых помещений, ед.:</t>
  </si>
  <si>
    <t>Всего:</t>
  </si>
  <si>
    <t>из них:</t>
  </si>
  <si>
    <t>оборудованные индивидуальными приборами учета:</t>
  </si>
  <si>
    <t>техническая возможность установки</t>
  </si>
  <si>
    <t>электроэнергия</t>
  </si>
  <si>
    <t>тепловая энергия</t>
  </si>
  <si>
    <t>горячая вода</t>
  </si>
  <si>
    <t>холодная вода</t>
  </si>
  <si>
    <t>частные</t>
  </si>
  <si>
    <t>муниципальные</t>
  </si>
  <si>
    <t>электроэнергия***</t>
  </si>
  <si>
    <t>горячая вода***</t>
  </si>
  <si>
    <t>необходимое кол-во приборов учета, ед.</t>
  </si>
  <si>
    <t>установленное кол-во приборов учета, ед.</t>
  </si>
  <si>
    <t>холодная вода***</t>
  </si>
  <si>
    <t>ХГВ</t>
  </si>
  <si>
    <t>Серия МКД</t>
  </si>
  <si>
    <t>площадь помещений, входящих в состав общего имущества МКД, для применения нормативов потребления коммунальных ресурсов для СОИ в МКД, кв.м</t>
  </si>
  <si>
    <t>по электроэнергии</t>
  </si>
  <si>
    <t>по ХВС, ГВС, отведению сточных вод</t>
  </si>
  <si>
    <t>ПОМЕЩЕНИЯ, ВХОДЯЩИЕ В СОСТАВ ОБЩЕГО ИМУЩЕСТВА МКД, КВ.М</t>
  </si>
  <si>
    <t>лестницы, межквартирные лестничные площадки</t>
  </si>
  <si>
    <t>общие коридоры ДГТ и общежитий (включая межквартирные холлы)</t>
  </si>
  <si>
    <t>лифты, лифтовые, лифтовые шахты</t>
  </si>
  <si>
    <t>колясочные, консъержные и т.п.</t>
  </si>
  <si>
    <t>чердаки (включая технический чердак)</t>
  </si>
  <si>
    <t>технические этажи</t>
  </si>
  <si>
    <t>подвал (техническое подполье, цокольный этаж)</t>
  </si>
  <si>
    <t>теплоцентры, бойлерные и т.п.</t>
  </si>
  <si>
    <t>данные по состоянию на 01.01.2017</t>
  </si>
  <si>
    <t>в части жилых помещений</t>
  </si>
  <si>
    <t>всего по МКД</t>
  </si>
  <si>
    <t>площадь всего в МКД, кв.м</t>
  </si>
  <si>
    <t>площадь всех жилых помещений в МКД, кв.м</t>
  </si>
  <si>
    <t>доля муниципального образования
в праве общей собственности на общее имущество в МКД более 50%</t>
  </si>
  <si>
    <t>Характеристика жилищного фонда, обслуживаемого ООО "Заполярный жилищный трест" (пос. Снежногорск), по состоянию на 01.01.2019 (проживающие, лиц.сч.по состоянию на 01.01.2019)</t>
  </si>
  <si>
    <r>
      <t>Фасад, м</t>
    </r>
    <r>
      <rPr>
        <vertAlign val="superscript"/>
        <sz val="10"/>
        <color theme="1"/>
        <rFont val="Times New Roman"/>
        <family val="1"/>
      </rPr>
      <t>2</t>
    </r>
  </si>
  <si>
    <r>
      <t>Газоны, м</t>
    </r>
    <r>
      <rPr>
        <vertAlign val="superscript"/>
        <sz val="10"/>
        <color theme="1"/>
        <rFont val="Times New Roman"/>
        <family val="1"/>
      </rPr>
      <t>2</t>
    </r>
  </si>
  <si>
    <r>
      <t>Цокольная забирка, м</t>
    </r>
    <r>
      <rPr>
        <vertAlign val="superscript"/>
        <sz val="10"/>
        <color theme="1"/>
        <rFont val="Times New Roman"/>
        <family val="1"/>
      </rPr>
      <t>2</t>
    </r>
  </si>
  <si>
    <r>
      <t>Площадь подполий, м</t>
    </r>
    <r>
      <rPr>
        <vertAlign val="superscript"/>
        <sz val="10"/>
        <color theme="1"/>
        <rFont val="Times New Roman"/>
        <family val="1"/>
      </rPr>
      <t>2</t>
    </r>
  </si>
  <si>
    <r>
      <t>Площадь чердаков, м</t>
    </r>
    <r>
      <rPr>
        <vertAlign val="superscript"/>
        <sz val="10"/>
        <color theme="1"/>
        <rFont val="Times New Roman"/>
        <family val="1"/>
      </rPr>
      <t>2</t>
    </r>
  </si>
  <si>
    <r>
      <t>Площадь чердаков с верхней разводкой ТВС, м</t>
    </r>
    <r>
      <rPr>
        <vertAlign val="superscript"/>
        <sz val="10"/>
        <color theme="1"/>
        <rFont val="Times New Roman"/>
        <family val="1"/>
      </rPr>
      <t>2</t>
    </r>
  </si>
  <si>
    <r>
      <t>площадь фасада кирпичные здания, м</t>
    </r>
    <r>
      <rPr>
        <vertAlign val="superscript"/>
        <sz val="10"/>
        <color theme="1"/>
        <rFont val="Times New Roman"/>
        <family val="1"/>
      </rPr>
      <t>2</t>
    </r>
  </si>
  <si>
    <r>
      <t>площадь земельного участка по кадастровому паспорту,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</si>
  <si>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площадь придомовой территории,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</si>
  <si>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 xml:space="preserve">МКД с </t>
    </r>
    <r>
      <rPr>
        <u/>
        <sz val="10"/>
        <color theme="1"/>
        <rFont val="Times New Roman"/>
        <family val="1"/>
        <charset val="204"/>
      </rPr>
      <t>МЕДНЫМИ</t>
    </r>
    <r>
      <rPr>
        <sz val="10"/>
        <color theme="1"/>
        <rFont val="Times New Roman"/>
        <family val="1"/>
        <charset val="204"/>
      </rPr>
      <t xml:space="preserve"> внутриквартирными трубопроводами</t>
    </r>
  </si>
  <si>
    <r>
      <t xml:space="preserve">МКД со </t>
    </r>
    <r>
      <rPr>
        <u/>
        <sz val="10"/>
        <color theme="1"/>
        <rFont val="Times New Roman"/>
        <family val="1"/>
        <charset val="204"/>
      </rPr>
      <t>СТАЛЬНЫМИ</t>
    </r>
    <r>
      <rPr>
        <sz val="10"/>
        <color theme="1"/>
        <rFont val="Times New Roman"/>
        <family val="1"/>
        <charset val="204"/>
      </rPr>
      <t xml:space="preserve"> внутриквартирными трубопроводами</t>
    </r>
  </si>
  <si>
    <r>
      <t xml:space="preserve">физический износ, % </t>
    </r>
    <r>
      <rPr>
        <sz val="10"/>
        <color theme="1"/>
        <rFont val="Times New Roman"/>
        <family val="1"/>
        <charset val="204"/>
      </rPr>
      <t>(по данным тех.паспорта за 2010г.)</t>
    </r>
  </si>
  <si>
    <r>
      <t>общая площадь,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</si>
  <si>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жилая площадь,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</si>
  <si>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иные помещения</t>
    </r>
    <r>
      <rPr>
        <sz val="10"/>
        <color theme="1"/>
        <rFont val="Times New Roman"/>
        <family val="1"/>
        <charset val="204"/>
      </rPr>
      <t xml:space="preserve"> (мусоросборники)</t>
    </r>
  </si>
  <si>
    <r>
      <t xml:space="preserve">доля в площади муниципальных </t>
    </r>
    <r>
      <rPr>
        <b/>
        <i/>
        <u/>
        <sz val="10"/>
        <color theme="1"/>
        <rFont val="Times New Roman"/>
        <family val="1"/>
        <charset val="204"/>
      </rPr>
      <t>жил.помещ.</t>
    </r>
    <r>
      <rPr>
        <i/>
        <sz val="10"/>
        <color theme="1"/>
        <rFont val="Times New Roman"/>
        <family val="1"/>
        <charset val="204"/>
      </rPr>
      <t xml:space="preserve"> в МКД, %</t>
    </r>
  </si>
  <si>
    <r>
      <t xml:space="preserve">доля в площади муниципальных </t>
    </r>
    <r>
      <rPr>
        <b/>
        <i/>
        <u/>
        <sz val="10"/>
        <color theme="1"/>
        <rFont val="Times New Roman"/>
        <family val="1"/>
        <charset val="204"/>
      </rPr>
      <t>жил. и нежил. помещ.</t>
    </r>
    <r>
      <rPr>
        <i/>
        <sz val="10"/>
        <color theme="1"/>
        <rFont val="Times New Roman"/>
        <family val="1"/>
        <charset val="204"/>
      </rPr>
      <t xml:space="preserve"> в МКД, %</t>
    </r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</si>
</sst>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\ _р_._-;\-* #,##0\ _р_._-;_-* &quot;-&quot;??\ _р_._-;_-@_-"/>
    <numFmt numFmtId="166" formatCode="#,##0.0"/>
    <numFmt numFmtId="167" formatCode="0.0"/>
  </numFmts>
  <fonts count="28">
    <font>
      <sz val="10"/>
      <name val="Arial"/>
    </font>
    <font>
      <sz val="10"/>
      <name val="Arial Cy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</cellStyleXfs>
  <cellXfs count="187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65" fontId="3" fillId="0" borderId="0" xfId="3" applyNumberFormat="1" applyFont="1" applyFill="1" applyAlignment="1">
      <alignment vertical="center"/>
    </xf>
    <xf numFmtId="0" fontId="3" fillId="0" borderId="2" xfId="1" applyFont="1" applyFill="1" applyBorder="1" applyAlignment="1" applyProtection="1">
      <alignment horizontal="left" vertical="center"/>
      <protection locked="0"/>
    </xf>
    <xf numFmtId="0" fontId="3" fillId="0" borderId="0" xfId="2" applyNumberFormat="1" applyFont="1" applyFill="1" applyAlignment="1">
      <alignment vertical="center"/>
    </xf>
    <xf numFmtId="165" fontId="7" fillId="0" borderId="2" xfId="3" applyNumberFormat="1" applyFont="1" applyFill="1" applyBorder="1" applyAlignment="1">
      <alignment vertical="center"/>
    </xf>
    <xf numFmtId="165" fontId="7" fillId="0" borderId="0" xfId="3" applyNumberFormat="1" applyFont="1" applyFill="1" applyBorder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right" vertical="center"/>
    </xf>
    <xf numFmtId="0" fontId="11" fillId="0" borderId="2" xfId="3" applyNumberFormat="1" applyFont="1" applyFill="1" applyBorder="1" applyAlignment="1" applyProtection="1">
      <alignment horizontal="left" vertical="center" wrapText="1"/>
      <protection locked="0"/>
    </xf>
    <xf numFmtId="165" fontId="11" fillId="0" borderId="2" xfId="3" applyNumberFormat="1" applyFont="1" applyFill="1" applyBorder="1" applyAlignment="1">
      <alignment horizontal="right" vertical="center"/>
    </xf>
    <xf numFmtId="165" fontId="11" fillId="0" borderId="2" xfId="3" applyNumberFormat="1" applyFont="1" applyFill="1" applyBorder="1" applyAlignment="1" applyProtection="1">
      <alignment horizontal="center" vertical="center"/>
      <protection locked="0"/>
    </xf>
    <xf numFmtId="165" fontId="11" fillId="0" borderId="2" xfId="3" applyNumberFormat="1" applyFont="1" applyFill="1" applyBorder="1" applyAlignment="1" applyProtection="1">
      <alignment horizontal="right" vertical="center"/>
      <protection locked="0"/>
    </xf>
    <xf numFmtId="3" fontId="11" fillId="0" borderId="2" xfId="3" applyNumberFormat="1" applyFont="1" applyFill="1" applyBorder="1" applyAlignment="1">
      <alignment horizontal="right" vertical="center"/>
    </xf>
    <xf numFmtId="166" fontId="11" fillId="0" borderId="2" xfId="3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textRotation="90"/>
    </xf>
    <xf numFmtId="0" fontId="4" fillId="0" borderId="3" xfId="0" applyNumberFormat="1" applyFont="1" applyFill="1" applyBorder="1" applyAlignment="1">
      <alignment horizontal="center" vertical="center" textRotation="90"/>
    </xf>
    <xf numFmtId="0" fontId="4" fillId="0" borderId="4" xfId="0" applyNumberFormat="1" applyFont="1" applyFill="1" applyBorder="1" applyAlignment="1">
      <alignment horizontal="center" vertical="center" textRotation="90"/>
    </xf>
    <xf numFmtId="0" fontId="12" fillId="0" borderId="14" xfId="2" applyFont="1" applyFill="1" applyBorder="1" applyAlignment="1" applyProtection="1">
      <alignment horizontal="left" vertical="center" wrapText="1"/>
      <protection locked="0"/>
    </xf>
    <xf numFmtId="0" fontId="13" fillId="0" borderId="1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justify" vertical="center" wrapText="1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5" fillId="0" borderId="2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Continuous" vertical="center"/>
    </xf>
    <xf numFmtId="165" fontId="9" fillId="0" borderId="0" xfId="3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165" fontId="9" fillId="0" borderId="5" xfId="4" applyNumberFormat="1" applyFont="1" applyFill="1" applyBorder="1" applyAlignment="1" applyProtection="1">
      <alignment horizontal="center" vertical="center" wrapText="1"/>
      <protection locked="0"/>
    </xf>
    <xf numFmtId="165" fontId="9" fillId="0" borderId="7" xfId="4" applyNumberFormat="1" applyFont="1" applyFill="1" applyBorder="1" applyAlignment="1" applyProtection="1">
      <alignment horizontal="center" vertical="center" wrapText="1"/>
      <protection locked="0"/>
    </xf>
    <xf numFmtId="165" fontId="9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4" applyNumberFormat="1" applyFont="1" applyFill="1" applyBorder="1" applyAlignment="1">
      <alignment horizontal="center" vertical="center" wrapText="1"/>
    </xf>
    <xf numFmtId="0" fontId="16" fillId="0" borderId="7" xfId="4" applyNumberFormat="1" applyFont="1" applyFill="1" applyBorder="1" applyAlignment="1">
      <alignment horizontal="center" vertical="center" wrapText="1"/>
    </xf>
    <xf numFmtId="0" fontId="16" fillId="0" borderId="6" xfId="4" applyNumberFormat="1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textRotation="90" wrapText="1"/>
    </xf>
    <xf numFmtId="0" fontId="9" fillId="0" borderId="1" xfId="0" applyNumberFormat="1" applyFont="1" applyFill="1" applyBorder="1" applyAlignment="1">
      <alignment horizontal="center" vertical="center" textRotation="90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8" fillId="0" borderId="1" xfId="6" applyNumberFormat="1" applyFont="1" applyFill="1" applyBorder="1" applyAlignment="1">
      <alignment horizontal="center" vertical="center" textRotation="90" wrapText="1"/>
    </xf>
    <xf numFmtId="0" fontId="9" fillId="0" borderId="1" xfId="5" applyFont="1" applyFill="1" applyBorder="1" applyAlignment="1">
      <alignment horizontal="center" vertical="center" textRotation="90" wrapText="1"/>
    </xf>
    <xf numFmtId="0" fontId="10" fillId="0" borderId="1" xfId="2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8" fillId="0" borderId="5" xfId="6" applyNumberFormat="1" applyFont="1" applyFill="1" applyBorder="1" applyAlignment="1">
      <alignment horizontal="center" vertical="center"/>
    </xf>
    <xf numFmtId="0" fontId="18" fillId="0" borderId="7" xfId="6" applyNumberFormat="1" applyFont="1" applyFill="1" applyBorder="1" applyAlignment="1">
      <alignment horizontal="center" vertical="center"/>
    </xf>
    <xf numFmtId="0" fontId="18" fillId="0" borderId="6" xfId="6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textRotation="90" wrapText="1"/>
    </xf>
    <xf numFmtId="0" fontId="16" fillId="0" borderId="1" xfId="4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2" xfId="2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6" xfId="4" applyNumberFormat="1" applyFont="1" applyFill="1" applyBorder="1" applyAlignment="1">
      <alignment horizontal="center" vertical="center"/>
    </xf>
    <xf numFmtId="0" fontId="16" fillId="0" borderId="2" xfId="4" applyNumberFormat="1" applyFont="1" applyFill="1" applyBorder="1" applyAlignment="1">
      <alignment horizontal="center" vertical="center" wrapText="1"/>
    </xf>
    <xf numFmtId="0" fontId="16" fillId="0" borderId="3" xfId="5" applyFont="1" applyFill="1" applyBorder="1" applyAlignment="1">
      <alignment horizontal="center" vertical="center" textRotation="90" wrapText="1"/>
    </xf>
    <xf numFmtId="0" fontId="9" fillId="0" borderId="3" xfId="0" applyNumberFormat="1" applyFont="1" applyFill="1" applyBorder="1" applyAlignment="1">
      <alignment horizontal="center" vertical="center" textRotation="90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 textRotation="90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8" fillId="0" borderId="3" xfId="6" applyNumberFormat="1" applyFont="1" applyFill="1" applyBorder="1" applyAlignment="1">
      <alignment horizontal="center" vertical="center" textRotation="90" wrapText="1"/>
    </xf>
    <xf numFmtId="0" fontId="9" fillId="0" borderId="3" xfId="5" applyFont="1" applyFill="1" applyBorder="1" applyAlignment="1">
      <alignment horizontal="center" vertical="center" textRotation="90" wrapText="1"/>
    </xf>
    <xf numFmtId="0" fontId="10" fillId="0" borderId="3" xfId="2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6" applyNumberFormat="1" applyFont="1" applyFill="1" applyBorder="1" applyAlignment="1">
      <alignment horizontal="center" vertical="center" wrapText="1"/>
    </xf>
    <xf numFmtId="0" fontId="10" fillId="0" borderId="2" xfId="6" applyNumberFormat="1" applyFont="1" applyFill="1" applyBorder="1" applyAlignment="1">
      <alignment horizontal="center" vertical="center" wrapText="1"/>
    </xf>
    <xf numFmtId="0" fontId="16" fillId="0" borderId="3" xfId="4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65" fontId="9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textRotation="90"/>
    </xf>
    <xf numFmtId="0" fontId="9" fillId="0" borderId="2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165" fontId="9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165" fontId="9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16" fillId="0" borderId="4" xfId="5" applyFont="1" applyFill="1" applyBorder="1" applyAlignment="1">
      <alignment horizontal="center" vertical="center" textRotation="90" wrapText="1"/>
    </xf>
    <xf numFmtId="0" fontId="9" fillId="0" borderId="4" xfId="0" applyNumberFormat="1" applyFont="1" applyFill="1" applyBorder="1" applyAlignment="1">
      <alignment horizontal="center" vertical="center" textRotation="90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textRotation="90"/>
    </xf>
    <xf numFmtId="0" fontId="16" fillId="0" borderId="4" xfId="0" applyNumberFormat="1" applyFont="1" applyFill="1" applyBorder="1" applyAlignment="1">
      <alignment horizontal="center" vertical="center" textRotation="90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8" fillId="0" borderId="4" xfId="6" applyNumberFormat="1" applyFont="1" applyFill="1" applyBorder="1" applyAlignment="1">
      <alignment horizontal="center" vertical="center" textRotation="90" wrapText="1"/>
    </xf>
    <xf numFmtId="0" fontId="9" fillId="0" borderId="4" xfId="5" applyFont="1" applyFill="1" applyBorder="1" applyAlignment="1">
      <alignment horizontal="center" vertical="center" textRotation="90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4" xfId="4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2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3" fontId="9" fillId="0" borderId="2" xfId="3" applyNumberFormat="1" applyFont="1" applyFill="1" applyBorder="1" applyAlignment="1" applyProtection="1">
      <alignment horizontal="right" vertical="center"/>
      <protection locked="0"/>
    </xf>
    <xf numFmtId="0" fontId="24" fillId="0" borderId="2" xfId="3" applyNumberFormat="1" applyFont="1" applyFill="1" applyBorder="1" applyAlignment="1" applyProtection="1">
      <alignment horizontal="left" vertical="center" wrapText="1"/>
      <protection locked="0"/>
    </xf>
    <xf numFmtId="0" fontId="24" fillId="0" borderId="1" xfId="3" applyNumberFormat="1" applyFont="1" applyFill="1" applyBorder="1" applyAlignment="1">
      <alignment horizontal="right" vertical="center"/>
    </xf>
    <xf numFmtId="0" fontId="24" fillId="0" borderId="2" xfId="3" applyNumberFormat="1" applyFont="1" applyFill="1" applyBorder="1" applyAlignment="1" applyProtection="1">
      <alignment horizontal="center" vertical="center"/>
      <protection locked="0"/>
    </xf>
    <xf numFmtId="0" fontId="24" fillId="0" borderId="2" xfId="3" applyNumberFormat="1" applyFont="1" applyFill="1" applyBorder="1" applyAlignment="1" applyProtection="1">
      <alignment horizontal="right" vertical="center"/>
      <protection locked="0"/>
    </xf>
    <xf numFmtId="0" fontId="24" fillId="0" borderId="2" xfId="3" applyNumberFormat="1" applyFont="1" applyFill="1" applyBorder="1" applyAlignment="1">
      <alignment horizontal="right" vertical="center"/>
    </xf>
    <xf numFmtId="3" fontId="24" fillId="0" borderId="2" xfId="3" applyNumberFormat="1" applyFont="1" applyFill="1" applyBorder="1" applyAlignment="1">
      <alignment horizontal="right" vertical="center"/>
    </xf>
    <xf numFmtId="167" fontId="24" fillId="0" borderId="2" xfId="2" applyNumberFormat="1" applyFont="1" applyFill="1" applyBorder="1" applyAlignment="1">
      <alignment vertical="center"/>
    </xf>
    <xf numFmtId="3" fontId="24" fillId="0" borderId="2" xfId="3" quotePrefix="1" applyNumberFormat="1" applyFont="1" applyFill="1" applyBorder="1" applyAlignment="1" applyProtection="1">
      <alignment horizontal="right" vertical="center"/>
      <protection locked="0"/>
    </xf>
    <xf numFmtId="166" fontId="24" fillId="0" borderId="2" xfId="3" applyNumberFormat="1" applyFont="1" applyFill="1" applyBorder="1" applyAlignment="1">
      <alignment horizontal="right" vertical="center"/>
    </xf>
    <xf numFmtId="4" fontId="24" fillId="0" borderId="2" xfId="3" applyNumberFormat="1" applyFont="1" applyFill="1" applyBorder="1" applyAlignment="1" applyProtection="1">
      <alignment horizontal="right" vertical="center"/>
      <protection locked="0"/>
    </xf>
    <xf numFmtId="3" fontId="24" fillId="0" borderId="2" xfId="3" applyNumberFormat="1" applyFont="1" applyFill="1" applyBorder="1" applyAlignment="1" applyProtection="1">
      <alignment horizontal="right" vertical="center"/>
      <protection locked="0"/>
    </xf>
    <xf numFmtId="166" fontId="24" fillId="0" borderId="2" xfId="3" applyNumberFormat="1" applyFont="1" applyFill="1" applyBorder="1" applyAlignment="1" applyProtection="1">
      <alignment horizontal="right" vertical="center"/>
      <protection locked="0"/>
    </xf>
    <xf numFmtId="165" fontId="24" fillId="0" borderId="2" xfId="3" applyNumberFormat="1" applyFont="1" applyFill="1" applyBorder="1" applyAlignment="1" applyProtection="1">
      <alignment horizontal="right" vertical="center"/>
      <protection locked="0"/>
    </xf>
    <xf numFmtId="3" fontId="24" fillId="0" borderId="2" xfId="2" applyNumberFormat="1" applyFont="1" applyFill="1" applyBorder="1" applyAlignment="1">
      <alignment horizontal="right" vertical="center"/>
    </xf>
    <xf numFmtId="165" fontId="24" fillId="0" borderId="2" xfId="3" applyNumberFormat="1" applyFont="1" applyFill="1" applyBorder="1" applyAlignment="1">
      <alignment horizontal="right" vertical="center"/>
    </xf>
    <xf numFmtId="3" fontId="9" fillId="0" borderId="2" xfId="3" applyNumberFormat="1" applyFont="1" applyFill="1" applyBorder="1" applyAlignment="1">
      <alignment horizontal="right" vertical="center"/>
    </xf>
    <xf numFmtId="3" fontId="9" fillId="0" borderId="2" xfId="3" quotePrefix="1" applyNumberFormat="1" applyFont="1" applyFill="1" applyBorder="1" applyAlignment="1">
      <alignment horizontal="right" vertical="center"/>
    </xf>
    <xf numFmtId="3" fontId="16" fillId="0" borderId="2" xfId="0" applyNumberFormat="1" applyFont="1" applyFill="1" applyBorder="1" applyAlignment="1">
      <alignment horizontal="right" vertical="center"/>
    </xf>
    <xf numFmtId="166" fontId="9" fillId="0" borderId="2" xfId="0" applyNumberFormat="1" applyFont="1" applyFill="1" applyBorder="1" applyAlignment="1">
      <alignment horizontal="right" vertical="center" wrapText="1"/>
    </xf>
    <xf numFmtId="3" fontId="16" fillId="0" borderId="2" xfId="6" applyNumberFormat="1" applyFont="1" applyFill="1" applyBorder="1" applyAlignment="1">
      <alignment horizontal="right" vertical="center"/>
    </xf>
    <xf numFmtId="3" fontId="16" fillId="0" borderId="2" xfId="6" applyNumberFormat="1" applyFont="1" applyFill="1" applyBorder="1" applyAlignment="1">
      <alignment vertical="center"/>
    </xf>
    <xf numFmtId="166" fontId="9" fillId="0" borderId="2" xfId="3" applyNumberFormat="1" applyFont="1" applyFill="1" applyBorder="1" applyAlignment="1">
      <alignment horizontal="right" vertical="center"/>
    </xf>
    <xf numFmtId="0" fontId="9" fillId="0" borderId="2" xfId="6" applyNumberFormat="1" applyFont="1" applyFill="1" applyBorder="1" applyAlignment="1">
      <alignment horizontal="right" vertical="center"/>
    </xf>
    <xf numFmtId="167" fontId="14" fillId="0" borderId="5" xfId="0" applyNumberFormat="1" applyFont="1" applyFill="1" applyBorder="1" applyAlignment="1">
      <alignment vertical="center"/>
    </xf>
    <xf numFmtId="0" fontId="16" fillId="0" borderId="2" xfId="6" applyNumberFormat="1" applyFont="1" applyFill="1" applyBorder="1" applyAlignment="1">
      <alignment horizontal="right" vertical="center"/>
    </xf>
    <xf numFmtId="166" fontId="10" fillId="0" borderId="2" xfId="3" applyNumberFormat="1" applyFont="1" applyFill="1" applyBorder="1" applyAlignment="1">
      <alignment horizontal="right" vertical="center"/>
    </xf>
    <xf numFmtId="0" fontId="9" fillId="0" borderId="2" xfId="3" applyNumberFormat="1" applyFont="1" applyFill="1" applyBorder="1" applyAlignment="1">
      <alignment horizontal="right" vertical="center"/>
    </xf>
    <xf numFmtId="49" fontId="16" fillId="0" borderId="2" xfId="3" applyNumberFormat="1" applyFont="1" applyFill="1" applyBorder="1" applyAlignment="1">
      <alignment horizontal="right" vertical="center"/>
    </xf>
    <xf numFmtId="3" fontId="16" fillId="0" borderId="2" xfId="3" applyNumberFormat="1" applyFont="1" applyFill="1" applyBorder="1" applyAlignment="1" applyProtection="1">
      <alignment horizontal="right" vertical="center"/>
      <protection locked="0"/>
    </xf>
    <xf numFmtId="165" fontId="9" fillId="0" borderId="0" xfId="3" applyNumberFormat="1" applyFont="1" applyFill="1" applyAlignment="1">
      <alignment vertical="center"/>
    </xf>
    <xf numFmtId="3" fontId="24" fillId="0" borderId="2" xfId="3" quotePrefix="1" applyNumberFormat="1" applyFont="1" applyFill="1" applyBorder="1" applyAlignment="1">
      <alignment horizontal="right" vertical="center"/>
    </xf>
    <xf numFmtId="165" fontId="10" fillId="0" borderId="2" xfId="3" applyNumberFormat="1" applyFont="1" applyFill="1" applyBorder="1" applyAlignment="1" applyProtection="1">
      <alignment horizontal="center" vertical="center"/>
      <protection locked="0"/>
    </xf>
    <xf numFmtId="3" fontId="10" fillId="0" borderId="2" xfId="3" applyNumberFormat="1" applyFont="1" applyFill="1" applyBorder="1" applyAlignment="1">
      <alignment horizontal="right" vertical="center"/>
    </xf>
    <xf numFmtId="167" fontId="25" fillId="0" borderId="2" xfId="0" applyNumberFormat="1" applyFont="1" applyFill="1" applyBorder="1" applyAlignment="1">
      <alignment vertical="center"/>
    </xf>
    <xf numFmtId="165" fontId="10" fillId="0" borderId="2" xfId="3" applyNumberFormat="1" applyFont="1" applyFill="1" applyBorder="1" applyAlignment="1">
      <alignment horizontal="right" vertical="center"/>
    </xf>
    <xf numFmtId="3" fontId="26" fillId="0" borderId="2" xfId="3" applyNumberFormat="1" applyFont="1" applyFill="1" applyBorder="1" applyAlignment="1">
      <alignment horizontal="right" vertical="center"/>
    </xf>
    <xf numFmtId="165" fontId="26" fillId="0" borderId="2" xfId="3" applyNumberFormat="1" applyFont="1" applyFill="1" applyBorder="1" applyAlignment="1">
      <alignment horizontal="right" vertical="center"/>
    </xf>
    <xf numFmtId="165" fontId="10" fillId="0" borderId="0" xfId="3" applyNumberFormat="1" applyFont="1" applyFill="1" applyBorder="1" applyAlignment="1">
      <alignment vertical="center"/>
    </xf>
    <xf numFmtId="0" fontId="9" fillId="0" borderId="0" xfId="2" applyNumberFormat="1" applyFont="1" applyFill="1" applyAlignment="1">
      <alignment horizontal="center" vertical="center"/>
    </xf>
    <xf numFmtId="0" fontId="9" fillId="0" borderId="0" xfId="2" applyNumberFormat="1" applyFont="1" applyFill="1" applyAlignment="1">
      <alignment vertical="center"/>
    </xf>
    <xf numFmtId="0" fontId="9" fillId="0" borderId="0" xfId="2" applyNumberFormat="1" applyFont="1" applyFill="1" applyAlignment="1" applyProtection="1">
      <alignment horizontal="center" vertical="center"/>
      <protection locked="0"/>
    </xf>
    <xf numFmtId="0" fontId="9" fillId="0" borderId="0" xfId="2" applyNumberFormat="1" applyFont="1" applyFill="1" applyAlignment="1" applyProtection="1">
      <alignment horizontal="left" vertical="center"/>
      <protection locked="0"/>
    </xf>
    <xf numFmtId="0" fontId="9" fillId="0" borderId="0" xfId="3" applyNumberFormat="1" applyFont="1" applyFill="1" applyAlignment="1" applyProtection="1">
      <alignment vertical="center"/>
      <protection locked="0"/>
    </xf>
    <xf numFmtId="0" fontId="9" fillId="0" borderId="0" xfId="2" applyNumberFormat="1" applyFont="1" applyFill="1" applyBorder="1" applyAlignment="1">
      <alignment vertical="center"/>
    </xf>
    <xf numFmtId="0" fontId="14" fillId="0" borderId="0" xfId="2" applyNumberFormat="1" applyFont="1" applyFill="1" applyBorder="1" applyAlignment="1">
      <alignment vertical="center"/>
    </xf>
    <xf numFmtId="0" fontId="9" fillId="0" borderId="0" xfId="3" applyNumberFormat="1" applyFont="1" applyFill="1" applyAlignment="1">
      <alignment vertical="center"/>
    </xf>
    <xf numFmtId="0" fontId="9" fillId="0" borderId="0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NumberFormat="1" applyFont="1" applyFill="1" applyBorder="1" applyAlignment="1" applyProtection="1">
      <alignment horizontal="left" vertical="center"/>
      <protection locked="0"/>
    </xf>
    <xf numFmtId="167" fontId="9" fillId="0" borderId="0" xfId="2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 applyProtection="1">
      <alignment vertical="center"/>
      <protection locked="0"/>
    </xf>
    <xf numFmtId="3" fontId="9" fillId="0" borderId="0" xfId="2" applyNumberFormat="1" applyFont="1" applyFill="1" applyAlignment="1">
      <alignment vertical="center"/>
    </xf>
    <xf numFmtId="3" fontId="9" fillId="0" borderId="0" xfId="3" applyNumberFormat="1" applyFont="1" applyFill="1" applyBorder="1" applyAlignment="1">
      <alignment horizontal="right" vertical="center"/>
    </xf>
    <xf numFmtId="166" fontId="9" fillId="0" borderId="0" xfId="2" applyNumberFormat="1" applyFont="1" applyFill="1" applyAlignment="1">
      <alignment vertical="center"/>
    </xf>
    <xf numFmtId="0" fontId="12" fillId="0" borderId="0" xfId="2" applyNumberFormat="1" applyFont="1" applyFill="1" applyBorder="1" applyAlignment="1">
      <alignment vertical="center"/>
    </xf>
    <xf numFmtId="166" fontId="12" fillId="0" borderId="0" xfId="3" applyNumberFormat="1" applyFont="1" applyFill="1" applyBorder="1" applyAlignment="1" applyProtection="1">
      <alignment horizontal="right" vertical="center"/>
      <protection locked="0"/>
    </xf>
    <xf numFmtId="0" fontId="12" fillId="0" borderId="0" xfId="3" applyNumberFormat="1" applyFont="1" applyFill="1" applyBorder="1" applyAlignment="1" applyProtection="1">
      <alignment vertical="center"/>
      <protection locked="0"/>
    </xf>
    <xf numFmtId="166" fontId="27" fillId="0" borderId="0" xfId="3" applyNumberFormat="1" applyFont="1" applyFill="1" applyBorder="1" applyAlignment="1" applyProtection="1">
      <alignment vertical="center"/>
      <protection locked="0"/>
    </xf>
    <xf numFmtId="2" fontId="9" fillId="0" borderId="0" xfId="2" applyNumberFormat="1" applyFont="1" applyFill="1" applyAlignment="1">
      <alignment vertical="center"/>
    </xf>
    <xf numFmtId="166" fontId="9" fillId="0" borderId="0" xfId="3" applyNumberFormat="1" applyFont="1" applyFill="1" applyBorder="1" applyAlignment="1" applyProtection="1">
      <alignment horizontal="right" vertical="center"/>
      <protection locked="0"/>
    </xf>
    <xf numFmtId="166" fontId="9" fillId="0" borderId="0" xfId="3" applyNumberFormat="1" applyFont="1" applyFill="1" applyBorder="1" applyAlignment="1" applyProtection="1">
      <alignment vertical="center"/>
      <protection locked="0"/>
    </xf>
    <xf numFmtId="167" fontId="9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vertical="center"/>
    </xf>
    <xf numFmtId="3" fontId="10" fillId="0" borderId="0" xfId="2" applyNumberFormat="1" applyFont="1" applyFill="1" applyAlignment="1">
      <alignment vertical="center"/>
    </xf>
    <xf numFmtId="166" fontId="10" fillId="0" borderId="0" xfId="2" applyNumberFormat="1" applyFont="1" applyFill="1" applyAlignment="1">
      <alignment vertical="center"/>
    </xf>
    <xf numFmtId="0" fontId="9" fillId="0" borderId="0" xfId="2" applyFont="1" applyFill="1" applyAlignment="1" applyProtection="1">
      <alignment horizontal="center" vertical="center"/>
      <protection locked="0"/>
    </xf>
    <xf numFmtId="0" fontId="9" fillId="0" borderId="0" xfId="2" applyFont="1" applyFill="1" applyAlignment="1" applyProtection="1">
      <alignment horizontal="left" vertical="center"/>
      <protection locked="0"/>
    </xf>
    <xf numFmtId="165" fontId="9" fillId="0" borderId="0" xfId="3" applyNumberFormat="1" applyFont="1" applyFill="1" applyAlignment="1" applyProtection="1">
      <alignment vertical="center"/>
      <protection locked="0"/>
    </xf>
    <xf numFmtId="165" fontId="9" fillId="0" borderId="0" xfId="2" applyNumberFormat="1" applyFont="1" applyFill="1" applyAlignment="1">
      <alignment vertical="center"/>
    </xf>
  </cellXfs>
  <cellStyles count="7">
    <cellStyle name="Обычный" xfId="0" builtinId="0"/>
    <cellStyle name="Обычный_XGF98" xfId="5"/>
    <cellStyle name="Обычный_ДГТ-Юля" xfId="6"/>
    <cellStyle name="Обычный_хар общ ООО К-ыт" xfId="1"/>
    <cellStyle name="Обычный_хар ООО К-н 2001г" xfId="2"/>
    <cellStyle name="Финансовый" xfId="4" builtinId="3"/>
    <cellStyle name="Финансовый_хар ООО К-н 2001г" xf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1203"/>
  <sheetViews>
    <sheetView tabSelected="1" zoomScaleNormal="100" zoomScaleSheetLayoutView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15" sqref="N15"/>
    </sheetView>
  </sheetViews>
  <sheetFormatPr defaultColWidth="9.140625" defaultRowHeight="12.75" outlineLevelCol="1"/>
  <cols>
    <col min="1" max="1" width="4.140625" style="1" hidden="1" customWidth="1" outlineLevel="1"/>
    <col min="2" max="2" width="3.42578125" style="31" bestFit="1" customWidth="1" collapsed="1"/>
    <col min="3" max="3" width="13.42578125" style="32" customWidth="1" collapsed="1"/>
    <col min="4" max="4" width="5.7109375" style="32" customWidth="1"/>
    <col min="5" max="5" width="4.28515625" style="31" customWidth="1" outlineLevel="1"/>
    <col min="6" max="6" width="9.28515625" style="32" customWidth="1"/>
    <col min="7" max="7" width="5" style="32" customWidth="1"/>
    <col min="8" max="8" width="4.42578125" style="31" customWidth="1"/>
    <col min="9" max="9" width="5.85546875" style="31" customWidth="1"/>
    <col min="10" max="10" width="7.85546875" style="32" customWidth="1" outlineLevel="1"/>
    <col min="11" max="11" width="7.7109375" style="32" customWidth="1" outlineLevel="1"/>
    <col min="12" max="12" width="6.85546875" style="32" customWidth="1" outlineLevel="1" collapsed="1"/>
    <col min="13" max="13" width="10.7109375" style="32" customWidth="1" outlineLevel="1"/>
    <col min="14" max="14" width="4.85546875" style="32" customWidth="1"/>
    <col min="15" max="15" width="6.140625" style="32" customWidth="1"/>
    <col min="16" max="16" width="7.5703125" style="32" customWidth="1" outlineLevel="1"/>
    <col min="17" max="17" width="7.28515625" style="32" customWidth="1"/>
    <col min="18" max="18" width="8.42578125" style="148" customWidth="1"/>
    <col min="19" max="19" width="7.140625" style="148" customWidth="1"/>
    <col min="20" max="20" width="4.7109375" style="148" customWidth="1" outlineLevel="1"/>
    <col min="21" max="21" width="8.5703125" style="148" customWidth="1" outlineLevel="1"/>
    <col min="22" max="22" width="7.28515625" style="148" customWidth="1" outlineLevel="1"/>
    <col min="23" max="23" width="4.5703125" style="148" customWidth="1" outlineLevel="1"/>
    <col min="24" max="24" width="8.42578125" style="148" customWidth="1" outlineLevel="1"/>
    <col min="25" max="28" width="7.42578125" style="148" customWidth="1" outlineLevel="1"/>
    <col min="29" max="29" width="9" style="148" customWidth="1"/>
    <col min="30" max="30" width="7.28515625" style="148" customWidth="1"/>
    <col min="31" max="31" width="6.42578125" style="148" customWidth="1"/>
    <col min="32" max="32" width="6.85546875" style="148" customWidth="1"/>
    <col min="33" max="34" width="7.5703125" style="148" customWidth="1"/>
    <col min="35" max="35" width="10.85546875" style="148" customWidth="1"/>
    <col min="36" max="36" width="5" style="32" customWidth="1"/>
    <col min="37" max="37" width="4.7109375" style="32" customWidth="1" collapsed="1"/>
    <col min="38" max="38" width="5" style="32" customWidth="1"/>
    <col min="39" max="40" width="4.7109375" style="32" customWidth="1"/>
    <col min="41" max="41" width="6.28515625" style="32" customWidth="1"/>
    <col min="42" max="42" width="8.85546875" style="32" customWidth="1" collapsed="1"/>
    <col min="43" max="43" width="8.28515625" style="32" customWidth="1"/>
    <col min="44" max="44" width="5.28515625" style="32" customWidth="1"/>
    <col min="45" max="45" width="5.28515625" style="31" customWidth="1"/>
    <col min="46" max="46" width="6" style="32" customWidth="1"/>
    <col min="47" max="47" width="8" style="32" customWidth="1"/>
    <col min="48" max="48" width="7.140625" style="32" customWidth="1"/>
    <col min="49" max="49" width="8" style="32" customWidth="1"/>
    <col min="50" max="50" width="5.28515625" style="32" customWidth="1"/>
    <col min="51" max="51" width="8.140625" style="32" customWidth="1"/>
    <col min="52" max="52" width="8" style="32" customWidth="1"/>
    <col min="53" max="53" width="8.140625" style="32" customWidth="1"/>
    <col min="54" max="54" width="6.85546875" style="32" customWidth="1"/>
    <col min="55" max="55" width="7.28515625" style="32" customWidth="1"/>
    <col min="56" max="56" width="6.85546875" style="32" customWidth="1"/>
    <col min="57" max="57" width="7.28515625" style="32" customWidth="1"/>
    <col min="58" max="58" width="8.140625" style="32" customWidth="1"/>
    <col min="59" max="59" width="8" style="32" customWidth="1"/>
    <col min="60" max="60" width="9.85546875" style="32" customWidth="1"/>
    <col min="61" max="61" width="7.28515625" style="32" customWidth="1"/>
    <col min="62" max="62" width="4.7109375" style="33" customWidth="1"/>
    <col min="63" max="64" width="9.140625" style="33" customWidth="1"/>
    <col min="65" max="65" width="5.5703125" style="33" customWidth="1"/>
    <col min="66" max="67" width="9.140625" style="33" customWidth="1"/>
    <col min="68" max="68" width="5.5703125" style="33" customWidth="1"/>
    <col min="69" max="74" width="9.140625" style="33" customWidth="1"/>
    <col min="75" max="75" width="5" style="33" customWidth="1"/>
    <col min="76" max="76" width="9.140625" style="33" customWidth="1"/>
    <col min="77" max="78" width="13.7109375" style="33" customWidth="1"/>
    <col min="79" max="79" width="9" style="33" customWidth="1"/>
    <col min="80" max="80" width="9.140625" style="33" customWidth="1"/>
    <col min="81" max="86" width="8.5703125" style="34" customWidth="1"/>
    <col min="87" max="87" width="9.85546875" style="34" customWidth="1"/>
    <col min="88" max="88" width="8.28515625" style="34" customWidth="1"/>
    <col min="89" max="89" width="9.42578125" style="34" customWidth="1"/>
    <col min="90" max="90" width="11.5703125" style="35" customWidth="1"/>
    <col min="91" max="93" width="11" style="35" customWidth="1"/>
    <col min="94" max="121" width="6.7109375" style="35" customWidth="1"/>
    <col min="122" max="124" width="10.28515625" style="35" customWidth="1" outlineLevel="1"/>
    <col min="125" max="125" width="11" style="35" customWidth="1" outlineLevel="1"/>
    <col min="126" max="127" width="10.28515625" style="35" customWidth="1" outlineLevel="1"/>
    <col min="128" max="128" width="11" style="35" customWidth="1" outlineLevel="1"/>
    <col min="129" max="129" width="11.140625" style="35" customWidth="1" outlineLevel="1"/>
    <col min="130" max="131" width="10.28515625" style="35" customWidth="1" outlineLevel="1"/>
    <col min="132" max="132" width="5.42578125" style="31" customWidth="1" outlineLevel="1"/>
    <col min="133" max="133" width="7.5703125" style="32" customWidth="1" outlineLevel="1"/>
    <col min="134" max="134" width="11.28515625" style="32" customWidth="1" outlineLevel="1"/>
    <col min="135" max="135" width="10.42578125" style="148" customWidth="1" outlineLevel="1"/>
    <col min="136" max="137" width="10" style="148" customWidth="1" outlineLevel="1"/>
    <col min="138" max="138" width="7.5703125" style="148" customWidth="1" outlineLevel="1"/>
    <col min="139" max="143" width="4.7109375" style="32" customWidth="1" outlineLevel="1"/>
    <col min="144" max="144" width="5.85546875" style="32" customWidth="1" outlineLevel="1"/>
    <col min="145" max="145" width="9.140625" style="32" customWidth="1"/>
    <col min="146" max="150" width="9.140625" style="32"/>
    <col min="151" max="16384" width="9.140625" style="1"/>
  </cols>
  <sheetData>
    <row r="1" spans="1:150" ht="63" customHeight="1">
      <c r="C1" s="19" t="s">
        <v>134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CP1" s="36" t="s">
        <v>128</v>
      </c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ED1" s="37"/>
      <c r="EE1" s="38"/>
      <c r="EF1" s="38"/>
      <c r="EG1" s="38"/>
      <c r="EH1" s="38"/>
    </row>
    <row r="2" spans="1:150" ht="30" customHeight="1">
      <c r="A2" s="16" t="s">
        <v>35</v>
      </c>
      <c r="B2" s="39" t="s">
        <v>0</v>
      </c>
      <c r="C2" s="21" t="s">
        <v>4</v>
      </c>
      <c r="D2" s="22" t="s">
        <v>36</v>
      </c>
      <c r="E2" s="22"/>
      <c r="F2" s="22" t="s">
        <v>115</v>
      </c>
      <c r="G2" s="22" t="s">
        <v>86</v>
      </c>
      <c r="H2" s="40" t="s">
        <v>37</v>
      </c>
      <c r="I2" s="40" t="s">
        <v>38</v>
      </c>
      <c r="J2" s="22" t="s">
        <v>39</v>
      </c>
      <c r="K2" s="22" t="s">
        <v>40</v>
      </c>
      <c r="L2" s="21" t="s">
        <v>2</v>
      </c>
      <c r="M2" s="21"/>
      <c r="N2" s="21" t="s">
        <v>3</v>
      </c>
      <c r="O2" s="21"/>
      <c r="P2" s="21"/>
      <c r="Q2" s="21"/>
      <c r="R2" s="41" t="s">
        <v>46</v>
      </c>
      <c r="S2" s="42"/>
      <c r="T2" s="42"/>
      <c r="U2" s="42"/>
      <c r="V2" s="42"/>
      <c r="W2" s="42"/>
      <c r="X2" s="42"/>
      <c r="Y2" s="42"/>
      <c r="Z2" s="42"/>
      <c r="AA2" s="42"/>
      <c r="AB2" s="43"/>
      <c r="AC2" s="44" t="s">
        <v>51</v>
      </c>
      <c r="AD2" s="45"/>
      <c r="AE2" s="45"/>
      <c r="AF2" s="45"/>
      <c r="AG2" s="45"/>
      <c r="AH2" s="46"/>
      <c r="AI2" s="21" t="s">
        <v>88</v>
      </c>
      <c r="AJ2" s="47" t="s">
        <v>52</v>
      </c>
      <c r="AK2" s="47" t="s">
        <v>53</v>
      </c>
      <c r="AL2" s="47" t="s">
        <v>54</v>
      </c>
      <c r="AM2" s="47" t="s">
        <v>55</v>
      </c>
      <c r="AN2" s="47" t="s">
        <v>56</v>
      </c>
      <c r="AO2" s="47" t="s">
        <v>57</v>
      </c>
      <c r="AP2" s="48" t="s">
        <v>135</v>
      </c>
      <c r="AQ2" s="48" t="s">
        <v>136</v>
      </c>
      <c r="AR2" s="48" t="s">
        <v>58</v>
      </c>
      <c r="AS2" s="48" t="s">
        <v>137</v>
      </c>
      <c r="AT2" s="48" t="s">
        <v>59</v>
      </c>
      <c r="AU2" s="49" t="s">
        <v>60</v>
      </c>
      <c r="AV2" s="49"/>
      <c r="AW2" s="49"/>
      <c r="AX2" s="48" t="s">
        <v>62</v>
      </c>
      <c r="AY2" s="48" t="s">
        <v>63</v>
      </c>
      <c r="AZ2" s="48" t="s">
        <v>138</v>
      </c>
      <c r="BA2" s="48" t="s">
        <v>139</v>
      </c>
      <c r="BB2" s="48" t="s">
        <v>64</v>
      </c>
      <c r="BC2" s="48" t="s">
        <v>65</v>
      </c>
      <c r="BD2" s="48" t="s">
        <v>66</v>
      </c>
      <c r="BE2" s="48" t="s">
        <v>67</v>
      </c>
      <c r="BF2" s="48" t="s">
        <v>68</v>
      </c>
      <c r="BG2" s="49" t="s">
        <v>69</v>
      </c>
      <c r="BH2" s="49"/>
      <c r="BI2" s="49"/>
      <c r="BJ2" s="50" t="s">
        <v>13</v>
      </c>
      <c r="BK2" s="50"/>
      <c r="BL2" s="50"/>
      <c r="BM2" s="50" t="s">
        <v>14</v>
      </c>
      <c r="BN2" s="50"/>
      <c r="BO2" s="50"/>
      <c r="BP2" s="50" t="s">
        <v>83</v>
      </c>
      <c r="BQ2" s="50"/>
      <c r="BR2" s="50"/>
      <c r="BS2" s="51" t="s">
        <v>16</v>
      </c>
      <c r="BT2" s="51"/>
      <c r="BU2" s="52" t="s">
        <v>140</v>
      </c>
      <c r="BV2" s="52" t="s">
        <v>17</v>
      </c>
      <c r="BW2" s="52" t="s">
        <v>18</v>
      </c>
      <c r="BX2" s="53" t="s">
        <v>141</v>
      </c>
      <c r="BY2" s="54" t="s">
        <v>116</v>
      </c>
      <c r="BZ2" s="55"/>
      <c r="CA2" s="56" t="s">
        <v>142</v>
      </c>
      <c r="CB2" s="57" t="s">
        <v>143</v>
      </c>
      <c r="CC2" s="49" t="s">
        <v>144</v>
      </c>
      <c r="CD2" s="49"/>
      <c r="CE2" s="49" t="s">
        <v>145</v>
      </c>
      <c r="CF2" s="49"/>
      <c r="CG2" s="49" t="s">
        <v>47</v>
      </c>
      <c r="CH2" s="49"/>
      <c r="CI2" s="58" t="s">
        <v>146</v>
      </c>
      <c r="CJ2" s="59" t="s">
        <v>133</v>
      </c>
      <c r="CK2" s="60"/>
      <c r="CL2" s="60"/>
      <c r="CM2" s="60"/>
      <c r="CN2" s="60"/>
      <c r="CO2" s="61"/>
      <c r="CP2" s="21" t="s">
        <v>95</v>
      </c>
      <c r="CQ2" s="21"/>
      <c r="CR2" s="21"/>
      <c r="CS2" s="21"/>
      <c r="CT2" s="21" t="s">
        <v>96</v>
      </c>
      <c r="CU2" s="21"/>
      <c r="CV2" s="21"/>
      <c r="CW2" s="21"/>
      <c r="CX2" s="22" t="s">
        <v>97</v>
      </c>
      <c r="CY2" s="23" t="s">
        <v>98</v>
      </c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62" t="s">
        <v>119</v>
      </c>
      <c r="DS2" s="63"/>
      <c r="DT2" s="63"/>
      <c r="DU2" s="63"/>
      <c r="DV2" s="63"/>
      <c r="DW2" s="63"/>
      <c r="DX2" s="63"/>
      <c r="DY2" s="63"/>
      <c r="DZ2" s="63"/>
      <c r="EA2" s="64"/>
      <c r="EB2" s="65" t="s">
        <v>70</v>
      </c>
      <c r="EC2" s="65" t="s">
        <v>71</v>
      </c>
      <c r="ED2" s="52" t="s">
        <v>72</v>
      </c>
      <c r="EE2" s="66" t="s">
        <v>73</v>
      </c>
      <c r="EF2" s="66" t="s">
        <v>74</v>
      </c>
      <c r="EG2" s="66" t="s">
        <v>75</v>
      </c>
      <c r="EH2" s="66" t="s">
        <v>76</v>
      </c>
      <c r="EI2" s="67" t="s">
        <v>28</v>
      </c>
      <c r="EJ2" s="67"/>
      <c r="EK2" s="67"/>
      <c r="EL2" s="67"/>
      <c r="EM2" s="67"/>
      <c r="EN2" s="67"/>
    </row>
    <row r="3" spans="1:150" ht="29.25" customHeight="1">
      <c r="A3" s="17"/>
      <c r="B3" s="68"/>
      <c r="C3" s="21"/>
      <c r="D3" s="22"/>
      <c r="E3" s="22"/>
      <c r="F3" s="22"/>
      <c r="G3" s="22"/>
      <c r="H3" s="40"/>
      <c r="I3" s="40"/>
      <c r="J3" s="22"/>
      <c r="K3" s="22"/>
      <c r="L3" s="22" t="s">
        <v>41</v>
      </c>
      <c r="M3" s="22" t="s">
        <v>42</v>
      </c>
      <c r="N3" s="22" t="s">
        <v>43</v>
      </c>
      <c r="O3" s="22" t="s">
        <v>44</v>
      </c>
      <c r="P3" s="22" t="s">
        <v>94</v>
      </c>
      <c r="Q3" s="22" t="s">
        <v>45</v>
      </c>
      <c r="R3" s="69" t="s">
        <v>47</v>
      </c>
      <c r="S3" s="70"/>
      <c r="T3" s="49" t="s">
        <v>48</v>
      </c>
      <c r="U3" s="49"/>
      <c r="V3" s="49"/>
      <c r="W3" s="49" t="s">
        <v>49</v>
      </c>
      <c r="X3" s="49"/>
      <c r="Y3" s="49"/>
      <c r="Z3" s="49" t="s">
        <v>92</v>
      </c>
      <c r="AA3" s="49"/>
      <c r="AB3" s="49"/>
      <c r="AC3" s="49" t="s">
        <v>93</v>
      </c>
      <c r="AD3" s="71" t="s">
        <v>49</v>
      </c>
      <c r="AE3" s="71"/>
      <c r="AF3" s="71"/>
      <c r="AG3" s="51" t="s">
        <v>48</v>
      </c>
      <c r="AH3" s="51" t="s">
        <v>92</v>
      </c>
      <c r="AI3" s="21"/>
      <c r="AJ3" s="72"/>
      <c r="AK3" s="72"/>
      <c r="AL3" s="72"/>
      <c r="AM3" s="72"/>
      <c r="AN3" s="72"/>
      <c r="AO3" s="72"/>
      <c r="AP3" s="73"/>
      <c r="AQ3" s="73"/>
      <c r="AR3" s="73"/>
      <c r="AS3" s="73"/>
      <c r="AT3" s="73"/>
      <c r="AU3" s="74" t="s">
        <v>1</v>
      </c>
      <c r="AV3" s="75" t="s">
        <v>61</v>
      </c>
      <c r="AW3" s="76"/>
      <c r="AX3" s="73"/>
      <c r="AY3" s="73"/>
      <c r="AZ3" s="73"/>
      <c r="BA3" s="73"/>
      <c r="BB3" s="73"/>
      <c r="BC3" s="73"/>
      <c r="BD3" s="73"/>
      <c r="BE3" s="73"/>
      <c r="BF3" s="73"/>
      <c r="BG3" s="49"/>
      <c r="BH3" s="49"/>
      <c r="BI3" s="49"/>
      <c r="BJ3" s="52" t="s">
        <v>15</v>
      </c>
      <c r="BK3" s="51" t="s">
        <v>147</v>
      </c>
      <c r="BL3" s="51" t="s">
        <v>148</v>
      </c>
      <c r="BM3" s="52" t="s">
        <v>15</v>
      </c>
      <c r="BN3" s="51" t="s">
        <v>147</v>
      </c>
      <c r="BO3" s="51" t="s">
        <v>148</v>
      </c>
      <c r="BP3" s="52" t="s">
        <v>15</v>
      </c>
      <c r="BQ3" s="51" t="s">
        <v>147</v>
      </c>
      <c r="BR3" s="51" t="s">
        <v>148</v>
      </c>
      <c r="BS3" s="51"/>
      <c r="BT3" s="51"/>
      <c r="BU3" s="77"/>
      <c r="BV3" s="77"/>
      <c r="BW3" s="77"/>
      <c r="BX3" s="53"/>
      <c r="BY3" s="78"/>
      <c r="BZ3" s="79"/>
      <c r="CA3" s="80"/>
      <c r="CB3" s="81"/>
      <c r="CC3" s="49"/>
      <c r="CD3" s="49"/>
      <c r="CE3" s="49"/>
      <c r="CF3" s="49"/>
      <c r="CG3" s="49"/>
      <c r="CH3" s="49"/>
      <c r="CI3" s="82"/>
      <c r="CJ3" s="83" t="s">
        <v>129</v>
      </c>
      <c r="CK3" s="83"/>
      <c r="CL3" s="83"/>
      <c r="CM3" s="83" t="s">
        <v>130</v>
      </c>
      <c r="CN3" s="83"/>
      <c r="CO3" s="83"/>
      <c r="CP3" s="21"/>
      <c r="CQ3" s="21"/>
      <c r="CR3" s="21"/>
      <c r="CS3" s="21"/>
      <c r="CT3" s="21"/>
      <c r="CU3" s="21"/>
      <c r="CV3" s="21"/>
      <c r="CW3" s="21"/>
      <c r="CX3" s="22"/>
      <c r="CY3" s="24" t="s">
        <v>99</v>
      </c>
      <c r="CZ3" s="21" t="s">
        <v>100</v>
      </c>
      <c r="DA3" s="21"/>
      <c r="DB3" s="25" t="s">
        <v>101</v>
      </c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1" t="s">
        <v>102</v>
      </c>
      <c r="DQ3" s="21"/>
      <c r="DR3" s="84" t="s">
        <v>120</v>
      </c>
      <c r="DS3" s="84" t="s">
        <v>121</v>
      </c>
      <c r="DT3" s="84" t="s">
        <v>122</v>
      </c>
      <c r="DU3" s="84" t="s">
        <v>123</v>
      </c>
      <c r="DV3" s="84" t="s">
        <v>124</v>
      </c>
      <c r="DW3" s="84" t="s">
        <v>125</v>
      </c>
      <c r="DX3" s="84" t="s">
        <v>126</v>
      </c>
      <c r="DY3" s="84" t="s">
        <v>127</v>
      </c>
      <c r="DZ3" s="84" t="s">
        <v>149</v>
      </c>
      <c r="EA3" s="85" t="s">
        <v>85</v>
      </c>
      <c r="EB3" s="65"/>
      <c r="EC3" s="65"/>
      <c r="ED3" s="77"/>
      <c r="EE3" s="86"/>
      <c r="EF3" s="86"/>
      <c r="EG3" s="86"/>
      <c r="EH3" s="86"/>
      <c r="EI3" s="65" t="s">
        <v>29</v>
      </c>
      <c r="EJ3" s="65" t="s">
        <v>30</v>
      </c>
      <c r="EK3" s="65" t="s">
        <v>31</v>
      </c>
      <c r="EL3" s="65" t="s">
        <v>32</v>
      </c>
      <c r="EM3" s="65" t="s">
        <v>33</v>
      </c>
      <c r="EN3" s="87" t="s">
        <v>6</v>
      </c>
    </row>
    <row r="4" spans="1:150" ht="18.600000000000001" customHeight="1">
      <c r="A4" s="17"/>
      <c r="B4" s="68"/>
      <c r="C4" s="21"/>
      <c r="D4" s="22"/>
      <c r="E4" s="22"/>
      <c r="F4" s="22"/>
      <c r="G4" s="22"/>
      <c r="H4" s="40"/>
      <c r="I4" s="40"/>
      <c r="J4" s="22"/>
      <c r="K4" s="22"/>
      <c r="L4" s="22"/>
      <c r="M4" s="22"/>
      <c r="N4" s="22"/>
      <c r="O4" s="22"/>
      <c r="P4" s="22"/>
      <c r="Q4" s="22"/>
      <c r="R4" s="88" t="s">
        <v>50</v>
      </c>
      <c r="S4" s="88"/>
      <c r="T4" s="26" t="s">
        <v>43</v>
      </c>
      <c r="U4" s="88" t="s">
        <v>50</v>
      </c>
      <c r="V4" s="88"/>
      <c r="W4" s="26" t="s">
        <v>43</v>
      </c>
      <c r="X4" s="88" t="s">
        <v>50</v>
      </c>
      <c r="Y4" s="88"/>
      <c r="Z4" s="26" t="s">
        <v>43</v>
      </c>
      <c r="AA4" s="88" t="s">
        <v>50</v>
      </c>
      <c r="AB4" s="88"/>
      <c r="AC4" s="49"/>
      <c r="AD4" s="89" t="s">
        <v>47</v>
      </c>
      <c r="AE4" s="89" t="s">
        <v>90</v>
      </c>
      <c r="AF4" s="89"/>
      <c r="AG4" s="51"/>
      <c r="AH4" s="51"/>
      <c r="AI4" s="21"/>
      <c r="AJ4" s="72"/>
      <c r="AK4" s="72"/>
      <c r="AL4" s="72"/>
      <c r="AM4" s="72"/>
      <c r="AN4" s="72"/>
      <c r="AO4" s="72"/>
      <c r="AP4" s="73"/>
      <c r="AQ4" s="73"/>
      <c r="AR4" s="73"/>
      <c r="AS4" s="73"/>
      <c r="AT4" s="73"/>
      <c r="AU4" s="90"/>
      <c r="AV4" s="91" t="s">
        <v>10</v>
      </c>
      <c r="AW4" s="91" t="s">
        <v>11</v>
      </c>
      <c r="AX4" s="73"/>
      <c r="AY4" s="73"/>
      <c r="AZ4" s="73"/>
      <c r="BA4" s="73"/>
      <c r="BB4" s="73"/>
      <c r="BC4" s="73"/>
      <c r="BD4" s="73"/>
      <c r="BE4" s="73"/>
      <c r="BF4" s="73"/>
      <c r="BG4" s="92" t="s">
        <v>9</v>
      </c>
      <c r="BH4" s="92" t="s">
        <v>7</v>
      </c>
      <c r="BI4" s="92" t="s">
        <v>8</v>
      </c>
      <c r="BJ4" s="77"/>
      <c r="BK4" s="51"/>
      <c r="BL4" s="51"/>
      <c r="BM4" s="77"/>
      <c r="BN4" s="51"/>
      <c r="BO4" s="51"/>
      <c r="BP4" s="77"/>
      <c r="BQ4" s="51"/>
      <c r="BR4" s="51"/>
      <c r="BS4" s="93" t="s">
        <v>19</v>
      </c>
      <c r="BT4" s="93" t="s">
        <v>20</v>
      </c>
      <c r="BU4" s="77"/>
      <c r="BV4" s="77"/>
      <c r="BW4" s="77"/>
      <c r="BX4" s="53"/>
      <c r="BY4" s="94"/>
      <c r="BZ4" s="95"/>
      <c r="CA4" s="80"/>
      <c r="CB4" s="81"/>
      <c r="CC4" s="49"/>
      <c r="CD4" s="49"/>
      <c r="CE4" s="49"/>
      <c r="CF4" s="49"/>
      <c r="CG4" s="49"/>
      <c r="CH4" s="49"/>
      <c r="CI4" s="82"/>
      <c r="CJ4" s="83"/>
      <c r="CK4" s="83"/>
      <c r="CL4" s="83"/>
      <c r="CM4" s="83"/>
      <c r="CN4" s="83"/>
      <c r="CO4" s="83"/>
      <c r="CP4" s="26" t="s">
        <v>103</v>
      </c>
      <c r="CQ4" s="26" t="s">
        <v>104</v>
      </c>
      <c r="CR4" s="26" t="s">
        <v>105</v>
      </c>
      <c r="CS4" s="26" t="s">
        <v>106</v>
      </c>
      <c r="CT4" s="26" t="s">
        <v>103</v>
      </c>
      <c r="CU4" s="26" t="s">
        <v>104</v>
      </c>
      <c r="CV4" s="26" t="s">
        <v>105</v>
      </c>
      <c r="CW4" s="26" t="s">
        <v>106</v>
      </c>
      <c r="CX4" s="22"/>
      <c r="CY4" s="24"/>
      <c r="CZ4" s="22" t="s">
        <v>107</v>
      </c>
      <c r="DA4" s="22" t="s">
        <v>108</v>
      </c>
      <c r="DB4" s="25" t="s">
        <v>107</v>
      </c>
      <c r="DC4" s="25"/>
      <c r="DD4" s="25"/>
      <c r="DE4" s="25"/>
      <c r="DF4" s="25"/>
      <c r="DG4" s="25"/>
      <c r="DH4" s="25"/>
      <c r="DI4" s="25" t="s">
        <v>108</v>
      </c>
      <c r="DJ4" s="25"/>
      <c r="DK4" s="25"/>
      <c r="DL4" s="25"/>
      <c r="DM4" s="25"/>
      <c r="DN4" s="25"/>
      <c r="DO4" s="25"/>
      <c r="DP4" s="21"/>
      <c r="DQ4" s="21"/>
      <c r="DR4" s="84"/>
      <c r="DS4" s="84"/>
      <c r="DT4" s="84"/>
      <c r="DU4" s="84"/>
      <c r="DV4" s="84"/>
      <c r="DW4" s="84"/>
      <c r="DX4" s="84"/>
      <c r="DY4" s="84"/>
      <c r="DZ4" s="84"/>
      <c r="EA4" s="85"/>
      <c r="EB4" s="65"/>
      <c r="EC4" s="65"/>
      <c r="ED4" s="77"/>
      <c r="EE4" s="86"/>
      <c r="EF4" s="86"/>
      <c r="EG4" s="86"/>
      <c r="EH4" s="86"/>
      <c r="EI4" s="65"/>
      <c r="EJ4" s="65"/>
      <c r="EK4" s="65"/>
      <c r="EL4" s="65"/>
      <c r="EM4" s="65"/>
      <c r="EN4" s="87"/>
    </row>
    <row r="5" spans="1:150" ht="101.25" customHeight="1">
      <c r="A5" s="18"/>
      <c r="B5" s="96"/>
      <c r="C5" s="21"/>
      <c r="D5" s="22"/>
      <c r="E5" s="22"/>
      <c r="F5" s="22"/>
      <c r="G5" s="22"/>
      <c r="H5" s="40"/>
      <c r="I5" s="40"/>
      <c r="J5" s="22"/>
      <c r="K5" s="22"/>
      <c r="L5" s="22"/>
      <c r="M5" s="22"/>
      <c r="N5" s="22"/>
      <c r="O5" s="22"/>
      <c r="P5" s="22"/>
      <c r="Q5" s="22"/>
      <c r="R5" s="97" t="s">
        <v>34</v>
      </c>
      <c r="S5" s="97" t="s">
        <v>5</v>
      </c>
      <c r="T5" s="27"/>
      <c r="U5" s="98" t="s">
        <v>34</v>
      </c>
      <c r="V5" s="98" t="s">
        <v>5</v>
      </c>
      <c r="W5" s="27"/>
      <c r="X5" s="98" t="s">
        <v>34</v>
      </c>
      <c r="Y5" s="98" t="s">
        <v>5</v>
      </c>
      <c r="Z5" s="27"/>
      <c r="AA5" s="98" t="s">
        <v>34</v>
      </c>
      <c r="AB5" s="98" t="s">
        <v>5</v>
      </c>
      <c r="AC5" s="49"/>
      <c r="AD5" s="89"/>
      <c r="AE5" s="99" t="s">
        <v>91</v>
      </c>
      <c r="AF5" s="100" t="s">
        <v>89</v>
      </c>
      <c r="AG5" s="51"/>
      <c r="AH5" s="51"/>
      <c r="AI5" s="21"/>
      <c r="AJ5" s="101"/>
      <c r="AK5" s="101"/>
      <c r="AL5" s="101"/>
      <c r="AM5" s="101"/>
      <c r="AN5" s="101"/>
      <c r="AO5" s="101"/>
      <c r="AP5" s="102"/>
      <c r="AQ5" s="102"/>
      <c r="AR5" s="102"/>
      <c r="AS5" s="102"/>
      <c r="AT5" s="102"/>
      <c r="AU5" s="103"/>
      <c r="AV5" s="104"/>
      <c r="AW5" s="104"/>
      <c r="AX5" s="102"/>
      <c r="AY5" s="102"/>
      <c r="AZ5" s="102"/>
      <c r="BA5" s="102"/>
      <c r="BB5" s="102"/>
      <c r="BC5" s="102"/>
      <c r="BD5" s="102"/>
      <c r="BE5" s="102"/>
      <c r="BF5" s="102"/>
      <c r="BG5" s="92"/>
      <c r="BH5" s="92"/>
      <c r="BI5" s="92"/>
      <c r="BJ5" s="105"/>
      <c r="BK5" s="51"/>
      <c r="BL5" s="51"/>
      <c r="BM5" s="105"/>
      <c r="BN5" s="51"/>
      <c r="BO5" s="51"/>
      <c r="BP5" s="105"/>
      <c r="BQ5" s="51"/>
      <c r="BR5" s="51"/>
      <c r="BS5" s="106"/>
      <c r="BT5" s="106"/>
      <c r="BU5" s="105"/>
      <c r="BV5" s="105"/>
      <c r="BW5" s="105"/>
      <c r="BX5" s="53"/>
      <c r="BY5" s="107" t="s">
        <v>117</v>
      </c>
      <c r="BZ5" s="107" t="s">
        <v>118</v>
      </c>
      <c r="CA5" s="108"/>
      <c r="CB5" s="109"/>
      <c r="CC5" s="110" t="s">
        <v>86</v>
      </c>
      <c r="CD5" s="110" t="s">
        <v>87</v>
      </c>
      <c r="CE5" s="110" t="s">
        <v>86</v>
      </c>
      <c r="CF5" s="110" t="s">
        <v>87</v>
      </c>
      <c r="CG5" s="110" t="s">
        <v>86</v>
      </c>
      <c r="CH5" s="110" t="s">
        <v>87</v>
      </c>
      <c r="CI5" s="111"/>
      <c r="CJ5" s="112" t="s">
        <v>86</v>
      </c>
      <c r="CK5" s="112" t="s">
        <v>132</v>
      </c>
      <c r="CL5" s="113" t="s">
        <v>150</v>
      </c>
      <c r="CM5" s="112" t="s">
        <v>86</v>
      </c>
      <c r="CN5" s="112" t="s">
        <v>131</v>
      </c>
      <c r="CO5" s="113" t="s">
        <v>151</v>
      </c>
      <c r="CP5" s="27"/>
      <c r="CQ5" s="27"/>
      <c r="CR5" s="27"/>
      <c r="CS5" s="27"/>
      <c r="CT5" s="27"/>
      <c r="CU5" s="27"/>
      <c r="CV5" s="27"/>
      <c r="CW5" s="27"/>
      <c r="CX5" s="22"/>
      <c r="CY5" s="24"/>
      <c r="CZ5" s="22"/>
      <c r="DA5" s="22"/>
      <c r="DB5" s="28" t="s">
        <v>109</v>
      </c>
      <c r="DC5" s="28" t="s">
        <v>110</v>
      </c>
      <c r="DD5" s="29" t="s">
        <v>111</v>
      </c>
      <c r="DE5" s="29" t="s">
        <v>112</v>
      </c>
      <c r="DF5" s="28" t="s">
        <v>113</v>
      </c>
      <c r="DG5" s="29" t="s">
        <v>111</v>
      </c>
      <c r="DH5" s="29" t="s">
        <v>112</v>
      </c>
      <c r="DI5" s="28" t="s">
        <v>109</v>
      </c>
      <c r="DJ5" s="28" t="s">
        <v>110</v>
      </c>
      <c r="DK5" s="29" t="s">
        <v>111</v>
      </c>
      <c r="DL5" s="29" t="s">
        <v>112</v>
      </c>
      <c r="DM5" s="28" t="s">
        <v>113</v>
      </c>
      <c r="DN5" s="29" t="s">
        <v>111</v>
      </c>
      <c r="DO5" s="29" t="s">
        <v>112</v>
      </c>
      <c r="DP5" s="29" t="s">
        <v>103</v>
      </c>
      <c r="DQ5" s="29" t="s">
        <v>114</v>
      </c>
      <c r="DR5" s="84"/>
      <c r="DS5" s="84"/>
      <c r="DT5" s="84"/>
      <c r="DU5" s="84"/>
      <c r="DV5" s="84"/>
      <c r="DW5" s="84"/>
      <c r="DX5" s="84"/>
      <c r="DY5" s="84"/>
      <c r="DZ5" s="84"/>
      <c r="EA5" s="85"/>
      <c r="EB5" s="65"/>
      <c r="EC5" s="65"/>
      <c r="ED5" s="105"/>
      <c r="EE5" s="114"/>
      <c r="EF5" s="114"/>
      <c r="EG5" s="114"/>
      <c r="EH5" s="114"/>
      <c r="EI5" s="65"/>
      <c r="EJ5" s="65"/>
      <c r="EK5" s="65"/>
      <c r="EL5" s="65"/>
      <c r="EM5" s="65"/>
      <c r="EN5" s="87"/>
    </row>
    <row r="6" spans="1:150" s="2" customFormat="1">
      <c r="A6" s="8"/>
      <c r="B6" s="115"/>
      <c r="C6" s="116">
        <v>1</v>
      </c>
      <c r="D6" s="116">
        <v>2</v>
      </c>
      <c r="E6" s="116"/>
      <c r="F6" s="116">
        <v>4</v>
      </c>
      <c r="G6" s="116">
        <v>5</v>
      </c>
      <c r="H6" s="116">
        <v>6</v>
      </c>
      <c r="I6" s="116">
        <v>7</v>
      </c>
      <c r="J6" s="116">
        <v>8</v>
      </c>
      <c r="K6" s="116">
        <v>9</v>
      </c>
      <c r="L6" s="116">
        <v>10</v>
      </c>
      <c r="M6" s="116">
        <v>11</v>
      </c>
      <c r="N6" s="116">
        <v>12</v>
      </c>
      <c r="O6" s="116">
        <v>13</v>
      </c>
      <c r="P6" s="116">
        <v>14</v>
      </c>
      <c r="Q6" s="116">
        <v>15</v>
      </c>
      <c r="R6" s="116">
        <v>16</v>
      </c>
      <c r="S6" s="116">
        <v>17</v>
      </c>
      <c r="T6" s="116">
        <v>18</v>
      </c>
      <c r="U6" s="116">
        <v>19</v>
      </c>
      <c r="V6" s="116">
        <v>20</v>
      </c>
      <c r="W6" s="116">
        <v>21</v>
      </c>
      <c r="X6" s="116">
        <v>22</v>
      </c>
      <c r="Y6" s="116">
        <v>23</v>
      </c>
      <c r="Z6" s="116">
        <v>24</v>
      </c>
      <c r="AA6" s="116">
        <v>25</v>
      </c>
      <c r="AB6" s="116">
        <v>26</v>
      </c>
      <c r="AC6" s="116">
        <v>27</v>
      </c>
      <c r="AD6" s="116">
        <v>28</v>
      </c>
      <c r="AE6" s="116">
        <v>29</v>
      </c>
      <c r="AF6" s="116">
        <v>30</v>
      </c>
      <c r="AG6" s="116">
        <v>31</v>
      </c>
      <c r="AH6" s="116">
        <v>32</v>
      </c>
      <c r="AI6" s="116">
        <v>33</v>
      </c>
      <c r="AJ6" s="116">
        <v>34</v>
      </c>
      <c r="AK6" s="116">
        <v>35</v>
      </c>
      <c r="AL6" s="116">
        <v>36</v>
      </c>
      <c r="AM6" s="116">
        <v>37</v>
      </c>
      <c r="AN6" s="116">
        <v>38</v>
      </c>
      <c r="AO6" s="116">
        <v>39</v>
      </c>
      <c r="AP6" s="116">
        <v>40</v>
      </c>
      <c r="AQ6" s="116">
        <v>41</v>
      </c>
      <c r="AR6" s="116">
        <v>42</v>
      </c>
      <c r="AS6" s="116">
        <v>43</v>
      </c>
      <c r="AT6" s="116">
        <v>44</v>
      </c>
      <c r="AU6" s="116">
        <v>45</v>
      </c>
      <c r="AV6" s="116">
        <v>46</v>
      </c>
      <c r="AW6" s="116">
        <v>47</v>
      </c>
      <c r="AX6" s="116">
        <v>48</v>
      </c>
      <c r="AY6" s="116">
        <v>49</v>
      </c>
      <c r="AZ6" s="116">
        <v>50</v>
      </c>
      <c r="BA6" s="116">
        <v>51</v>
      </c>
      <c r="BB6" s="116">
        <v>52</v>
      </c>
      <c r="BC6" s="116">
        <v>53</v>
      </c>
      <c r="BD6" s="116">
        <v>54</v>
      </c>
      <c r="BE6" s="116">
        <v>55</v>
      </c>
      <c r="BF6" s="116">
        <v>56</v>
      </c>
      <c r="BG6" s="116">
        <v>57</v>
      </c>
      <c r="BH6" s="116">
        <v>58</v>
      </c>
      <c r="BI6" s="116">
        <v>59</v>
      </c>
      <c r="BJ6" s="116">
        <v>60</v>
      </c>
      <c r="BK6" s="116">
        <v>61</v>
      </c>
      <c r="BL6" s="116">
        <v>62</v>
      </c>
      <c r="BM6" s="116">
        <v>63</v>
      </c>
      <c r="BN6" s="116">
        <v>64</v>
      </c>
      <c r="BO6" s="116">
        <v>65</v>
      </c>
      <c r="BP6" s="116">
        <v>66</v>
      </c>
      <c r="BQ6" s="116">
        <v>67</v>
      </c>
      <c r="BR6" s="116">
        <v>68</v>
      </c>
      <c r="BS6" s="116">
        <v>69</v>
      </c>
      <c r="BT6" s="116">
        <v>70</v>
      </c>
      <c r="BU6" s="116">
        <v>71</v>
      </c>
      <c r="BV6" s="116">
        <v>72</v>
      </c>
      <c r="BW6" s="116">
        <v>73</v>
      </c>
      <c r="BX6" s="116">
        <v>74</v>
      </c>
      <c r="BY6" s="116">
        <v>75</v>
      </c>
      <c r="BZ6" s="116">
        <v>76</v>
      </c>
      <c r="CA6" s="116">
        <v>77</v>
      </c>
      <c r="CB6" s="116">
        <v>78</v>
      </c>
      <c r="CC6" s="116">
        <v>79</v>
      </c>
      <c r="CD6" s="116">
        <v>80</v>
      </c>
      <c r="CE6" s="116">
        <v>81</v>
      </c>
      <c r="CF6" s="116">
        <v>82</v>
      </c>
      <c r="CG6" s="116">
        <v>83</v>
      </c>
      <c r="CH6" s="116">
        <v>84</v>
      </c>
      <c r="CI6" s="116">
        <v>85</v>
      </c>
      <c r="CJ6" s="116">
        <v>86</v>
      </c>
      <c r="CK6" s="116">
        <v>87</v>
      </c>
      <c r="CL6" s="116">
        <v>88</v>
      </c>
      <c r="CM6" s="116">
        <v>89</v>
      </c>
      <c r="CN6" s="116">
        <v>90</v>
      </c>
      <c r="CO6" s="116">
        <v>91</v>
      </c>
      <c r="CP6" s="116">
        <v>92</v>
      </c>
      <c r="CQ6" s="116">
        <v>93</v>
      </c>
      <c r="CR6" s="116">
        <v>94</v>
      </c>
      <c r="CS6" s="116">
        <v>95</v>
      </c>
      <c r="CT6" s="116">
        <v>96</v>
      </c>
      <c r="CU6" s="116">
        <v>97</v>
      </c>
      <c r="CV6" s="116">
        <v>98</v>
      </c>
      <c r="CW6" s="116">
        <v>99</v>
      </c>
      <c r="CX6" s="116">
        <v>100</v>
      </c>
      <c r="CY6" s="116">
        <v>101</v>
      </c>
      <c r="CZ6" s="116">
        <v>102</v>
      </c>
      <c r="DA6" s="116">
        <v>103</v>
      </c>
      <c r="DB6" s="116">
        <v>104</v>
      </c>
      <c r="DC6" s="116">
        <v>105</v>
      </c>
      <c r="DD6" s="116">
        <v>106</v>
      </c>
      <c r="DE6" s="116">
        <v>107</v>
      </c>
      <c r="DF6" s="116">
        <v>108</v>
      </c>
      <c r="DG6" s="116">
        <v>109</v>
      </c>
      <c r="DH6" s="116">
        <v>110</v>
      </c>
      <c r="DI6" s="116">
        <v>111</v>
      </c>
      <c r="DJ6" s="116">
        <v>112</v>
      </c>
      <c r="DK6" s="116">
        <v>113</v>
      </c>
      <c r="DL6" s="116">
        <v>114</v>
      </c>
      <c r="DM6" s="116">
        <v>115</v>
      </c>
      <c r="DN6" s="116">
        <v>116</v>
      </c>
      <c r="DO6" s="116">
        <v>117</v>
      </c>
      <c r="DP6" s="116">
        <v>118</v>
      </c>
      <c r="DQ6" s="116">
        <v>119</v>
      </c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5"/>
      <c r="EC6" s="115"/>
      <c r="ED6" s="117"/>
      <c r="EE6" s="117"/>
      <c r="EF6" s="117"/>
      <c r="EG6" s="117"/>
      <c r="EH6" s="117"/>
      <c r="EI6" s="115"/>
      <c r="EJ6" s="115"/>
      <c r="EK6" s="115"/>
      <c r="EL6" s="115"/>
      <c r="EM6" s="115"/>
      <c r="EN6" s="115"/>
      <c r="EO6" s="31"/>
      <c r="EP6" s="31"/>
      <c r="EQ6" s="31"/>
      <c r="ER6" s="31"/>
      <c r="ES6" s="31"/>
      <c r="ET6" s="31"/>
    </row>
    <row r="7" spans="1:150" s="3" customFormat="1" ht="45">
      <c r="A7" s="4"/>
      <c r="B7" s="118">
        <v>1</v>
      </c>
      <c r="C7" s="119" t="s">
        <v>21</v>
      </c>
      <c r="D7" s="120">
        <v>1974</v>
      </c>
      <c r="E7" s="121"/>
      <c r="F7" s="122" t="s">
        <v>27</v>
      </c>
      <c r="G7" s="123">
        <v>1</v>
      </c>
      <c r="H7" s="122">
        <v>5</v>
      </c>
      <c r="I7" s="122" t="s">
        <v>12</v>
      </c>
      <c r="J7" s="124">
        <v>19613</v>
      </c>
      <c r="K7" s="125">
        <v>1289.7</v>
      </c>
      <c r="L7" s="126"/>
      <c r="M7" s="127">
        <f>K7</f>
        <v>1289.7</v>
      </c>
      <c r="N7" s="124">
        <v>80</v>
      </c>
      <c r="O7" s="124">
        <v>182</v>
      </c>
      <c r="P7" s="124">
        <v>79</v>
      </c>
      <c r="Q7" s="124">
        <v>160</v>
      </c>
      <c r="R7" s="128">
        <f>4135.4+2</f>
        <v>4137.3999999999996</v>
      </c>
      <c r="S7" s="129">
        <f>2456.9+0.5</f>
        <v>2457.4</v>
      </c>
      <c r="T7" s="124">
        <f>N7-W7-Z7</f>
        <v>52</v>
      </c>
      <c r="U7" s="127">
        <f>R7-X7-AA7</f>
        <v>2709.3999999999996</v>
      </c>
      <c r="V7" s="127">
        <f>S7-Y7-AB7</f>
        <v>1614.5</v>
      </c>
      <c r="W7" s="129">
        <v>28</v>
      </c>
      <c r="X7" s="130">
        <v>1428</v>
      </c>
      <c r="Y7" s="130">
        <v>842.9</v>
      </c>
      <c r="Z7" s="129"/>
      <c r="AA7" s="129"/>
      <c r="AB7" s="129"/>
      <c r="AC7" s="130">
        <f>AD7+AG7+AH7</f>
        <v>0</v>
      </c>
      <c r="AD7" s="130">
        <f>AE7+AF7</f>
        <v>0</v>
      </c>
      <c r="AE7" s="130"/>
      <c r="AF7" s="130"/>
      <c r="AG7" s="130"/>
      <c r="AH7" s="130"/>
      <c r="AI7" s="131">
        <f>R7+AC7</f>
        <v>4137.3999999999996</v>
      </c>
      <c r="AJ7" s="132">
        <v>167</v>
      </c>
      <c r="AK7" s="124"/>
      <c r="AL7" s="124">
        <v>6</v>
      </c>
      <c r="AM7" s="124">
        <v>6</v>
      </c>
      <c r="AN7" s="124"/>
      <c r="AO7" s="124"/>
      <c r="AP7" s="124">
        <v>3189.2</v>
      </c>
      <c r="AQ7" s="133">
        <f>20.81*9</f>
        <v>187.29</v>
      </c>
      <c r="AR7" s="132"/>
      <c r="AS7" s="124"/>
      <c r="AT7" s="124">
        <v>172</v>
      </c>
      <c r="AU7" s="124">
        <v>3043</v>
      </c>
      <c r="AV7" s="124"/>
      <c r="AW7" s="124">
        <v>3043</v>
      </c>
      <c r="AX7" s="124"/>
      <c r="AY7" s="124">
        <v>188</v>
      </c>
      <c r="AZ7" s="124">
        <v>1030.5</v>
      </c>
      <c r="BA7" s="124">
        <v>1082</v>
      </c>
      <c r="BB7" s="124">
        <f>4</f>
        <v>4</v>
      </c>
      <c r="BC7" s="124">
        <v>2</v>
      </c>
      <c r="BD7" s="124">
        <v>274</v>
      </c>
      <c r="BE7" s="124">
        <f>15*4+4+37*6+19*7+9*8</f>
        <v>491</v>
      </c>
      <c r="BF7" s="124">
        <v>1</v>
      </c>
      <c r="BG7" s="134">
        <f>(400+380+2200+660)*0.95*4224.3/(4224.3+554.3)+(400+380+2200+660)*0.95*554.3/(4224.3+554.3)*0.3</f>
        <v>3177.2193152806262</v>
      </c>
      <c r="BH7" s="134">
        <f>(400+380+2200+660)*0.95*554.3/(4224.3+554.3)*0.7</f>
        <v>280.78068471937382</v>
      </c>
      <c r="BI7" s="135"/>
      <c r="BJ7" s="136">
        <f>IF((I7="кир"),G7,"0")</f>
        <v>1</v>
      </c>
      <c r="BK7" s="136">
        <f>IF((I7="кир"),R7,"0")</f>
        <v>4137.3999999999996</v>
      </c>
      <c r="BL7" s="136">
        <f>IF((I7="кир"),S7,"0")</f>
        <v>2457.4</v>
      </c>
      <c r="BM7" s="136" t="str">
        <f>IF((I7="пан"),G7,"0")</f>
        <v>0</v>
      </c>
      <c r="BN7" s="136" t="str">
        <f>IF((I7="пан"),R7,"0")</f>
        <v>0</v>
      </c>
      <c r="BO7" s="136" t="str">
        <f>IF((I7="пан"),S7,"0")</f>
        <v>0</v>
      </c>
      <c r="BP7" s="136" t="str">
        <f>IF((I7="смеш"),G7,"0")</f>
        <v>0</v>
      </c>
      <c r="BQ7" s="136" t="str">
        <f>IF((I7="смеш"),R7,"0")</f>
        <v>0</v>
      </c>
      <c r="BR7" s="136" t="str">
        <f>IF((I7="смеш"),S7,"0")</f>
        <v>0</v>
      </c>
      <c r="BS7" s="134"/>
      <c r="BT7" s="134"/>
      <c r="BU7" s="134">
        <f t="shared" ref="BU7:BU11" si="0">BA7</f>
        <v>1082</v>
      </c>
      <c r="BV7" s="134">
        <v>2079</v>
      </c>
      <c r="BW7" s="134"/>
      <c r="BX7" s="134">
        <f>AP7</f>
        <v>3189.2</v>
      </c>
      <c r="BY7" s="9">
        <v>532.20000000000005</v>
      </c>
      <c r="BZ7" s="137">
        <v>532.20000000000005</v>
      </c>
      <c r="CA7" s="134">
        <v>4143</v>
      </c>
      <c r="CB7" s="134">
        <f t="shared" ref="CB7:CB12" si="1">CA7-K7</f>
        <v>2853.3</v>
      </c>
      <c r="CC7" s="138" t="str">
        <f t="shared" ref="CC7:CC12" si="2">IF(CD7&gt;0,G7,"0")</f>
        <v>0</v>
      </c>
      <c r="CD7" s="139">
        <f t="shared" ref="CD7:CD12" si="3">AV7</f>
        <v>0</v>
      </c>
      <c r="CE7" s="138">
        <f t="shared" ref="CE7:CE12" si="4">IF(CF7&gt;0,G7,"0")</f>
        <v>1</v>
      </c>
      <c r="CF7" s="139">
        <f t="shared" ref="CF7:CF12" si="5">AW7</f>
        <v>3043</v>
      </c>
      <c r="CG7" s="139">
        <f t="shared" ref="CG7:CH7" si="6">CC7+CE7</f>
        <v>1</v>
      </c>
      <c r="CH7" s="139">
        <f t="shared" si="6"/>
        <v>3043</v>
      </c>
      <c r="CI7" s="140">
        <v>35</v>
      </c>
      <c r="CJ7" s="141" t="str">
        <f>IF((X7/R7*100&gt;=50), G7, "0")</f>
        <v>0</v>
      </c>
      <c r="CK7" s="141" t="str">
        <f>IF((X7/R7*100&gt;=50), R7, "0")</f>
        <v>0</v>
      </c>
      <c r="CL7" s="142">
        <f>X7/R7*100</f>
        <v>34.514429351766815</v>
      </c>
      <c r="CM7" s="143" t="str">
        <f>IF(((X7+AD7)/AI7*100&gt;=50), G7, "0")</f>
        <v>0</v>
      </c>
      <c r="CN7" s="143" t="str">
        <f>IF(((X7+AD7)/AI7*100&gt;=50), AI7, "0")</f>
        <v>0</v>
      </c>
      <c r="CO7" s="142">
        <f>(X7+AD7)/AI7*100</f>
        <v>34.514429351766815</v>
      </c>
      <c r="CP7" s="30">
        <v>1</v>
      </c>
      <c r="CQ7" s="30">
        <v>1</v>
      </c>
      <c r="CR7" s="30">
        <v>1</v>
      </c>
      <c r="CS7" s="30">
        <v>1</v>
      </c>
      <c r="CT7" s="30">
        <v>0</v>
      </c>
      <c r="CU7" s="30">
        <v>0</v>
      </c>
      <c r="CV7" s="30">
        <v>1</v>
      </c>
      <c r="CW7" s="30">
        <v>1</v>
      </c>
      <c r="CX7" s="30">
        <v>0</v>
      </c>
      <c r="CY7" s="30">
        <v>80</v>
      </c>
      <c r="CZ7" s="30">
        <v>53</v>
      </c>
      <c r="DA7" s="30">
        <v>27</v>
      </c>
      <c r="DB7" s="30">
        <v>53</v>
      </c>
      <c r="DC7" s="30">
        <v>48</v>
      </c>
      <c r="DD7" s="30">
        <v>5</v>
      </c>
      <c r="DE7" s="30">
        <v>54</v>
      </c>
      <c r="DF7" s="30">
        <v>48</v>
      </c>
      <c r="DG7" s="30">
        <v>5</v>
      </c>
      <c r="DH7" s="30">
        <v>54</v>
      </c>
      <c r="DI7" s="30">
        <v>27</v>
      </c>
      <c r="DJ7" s="30">
        <v>24</v>
      </c>
      <c r="DK7" s="30">
        <v>5</v>
      </c>
      <c r="DL7" s="30">
        <v>26</v>
      </c>
      <c r="DM7" s="30">
        <v>24</v>
      </c>
      <c r="DN7" s="30">
        <v>5</v>
      </c>
      <c r="DO7" s="30">
        <v>26</v>
      </c>
      <c r="DP7" s="30">
        <v>80</v>
      </c>
      <c r="DQ7" s="30">
        <v>80</v>
      </c>
      <c r="DR7" s="140">
        <v>532.20000000000005</v>
      </c>
      <c r="DS7" s="140">
        <v>0</v>
      </c>
      <c r="DT7" s="140">
        <v>0</v>
      </c>
      <c r="DU7" s="140">
        <v>0</v>
      </c>
      <c r="DV7" s="140">
        <v>1082</v>
      </c>
      <c r="DW7" s="140">
        <v>0</v>
      </c>
      <c r="DX7" s="140">
        <v>1031</v>
      </c>
      <c r="DY7" s="140">
        <v>0</v>
      </c>
      <c r="DZ7" s="140">
        <v>119.5</v>
      </c>
      <c r="EA7" s="144">
        <f>DR7+DS7+DT7+DU7+DV7+DW7+DX7+DY7+DZ7</f>
        <v>2764.7</v>
      </c>
      <c r="EB7" s="145">
        <v>1</v>
      </c>
      <c r="EC7" s="134">
        <v>100</v>
      </c>
      <c r="ED7" s="146" t="s">
        <v>78</v>
      </c>
      <c r="EE7" s="147"/>
      <c r="EF7" s="147"/>
      <c r="EG7" s="147"/>
      <c r="EH7" s="147">
        <v>40</v>
      </c>
      <c r="EI7" s="134">
        <v>16</v>
      </c>
      <c r="EJ7" s="134">
        <v>36</v>
      </c>
      <c r="EK7" s="134">
        <v>18</v>
      </c>
      <c r="EL7" s="134">
        <v>10</v>
      </c>
      <c r="EM7" s="134"/>
      <c r="EN7" s="134">
        <f>EI7+EJ7+EK7+EL7+EM7</f>
        <v>80</v>
      </c>
      <c r="EO7" s="148"/>
      <c r="EP7" s="148"/>
      <c r="EQ7" s="148"/>
      <c r="ER7" s="148"/>
      <c r="ES7" s="148"/>
      <c r="ET7" s="148"/>
    </row>
    <row r="8" spans="1:150" s="3" customFormat="1" ht="45">
      <c r="A8" s="4"/>
      <c r="B8" s="118">
        <v>2</v>
      </c>
      <c r="C8" s="119" t="s">
        <v>22</v>
      </c>
      <c r="D8" s="120">
        <v>1979</v>
      </c>
      <c r="E8" s="121"/>
      <c r="F8" s="122" t="s">
        <v>27</v>
      </c>
      <c r="G8" s="123">
        <v>1</v>
      </c>
      <c r="H8" s="122">
        <v>5</v>
      </c>
      <c r="I8" s="122" t="s">
        <v>12</v>
      </c>
      <c r="J8" s="124">
        <v>19509</v>
      </c>
      <c r="K8" s="125">
        <v>1276.2</v>
      </c>
      <c r="L8" s="126"/>
      <c r="M8" s="127">
        <f t="shared" ref="M8:M12" si="7">K8</f>
        <v>1276.2</v>
      </c>
      <c r="N8" s="124">
        <v>80</v>
      </c>
      <c r="O8" s="124">
        <v>184</v>
      </c>
      <c r="P8" s="124">
        <v>80</v>
      </c>
      <c r="Q8" s="124">
        <v>190</v>
      </c>
      <c r="R8" s="128">
        <f>4144.2+2.8</f>
        <v>4147</v>
      </c>
      <c r="S8" s="129">
        <f>2469.3+1.3</f>
        <v>2470.6000000000004</v>
      </c>
      <c r="T8" s="124">
        <f t="shared" ref="T8:T12" si="8">N8-W8-Z8</f>
        <v>58</v>
      </c>
      <c r="U8" s="127">
        <f t="shared" ref="U8:U12" si="9">R8-X8-AA8</f>
        <v>3074.6</v>
      </c>
      <c r="V8" s="127">
        <f t="shared" ref="V8:V12" si="10">S8-Y8-AB8</f>
        <v>1856.9000000000003</v>
      </c>
      <c r="W8" s="129">
        <v>22</v>
      </c>
      <c r="X8" s="130">
        <v>1072.4000000000001</v>
      </c>
      <c r="Y8" s="130">
        <v>613.70000000000005</v>
      </c>
      <c r="Z8" s="129"/>
      <c r="AA8" s="129"/>
      <c r="AB8" s="129"/>
      <c r="AC8" s="130">
        <f t="shared" ref="AC8:AC12" si="11">AD8+AG8+AH8</f>
        <v>0</v>
      </c>
      <c r="AD8" s="130">
        <f t="shared" ref="AD8:AD12" si="12">AE8+AF8</f>
        <v>0</v>
      </c>
      <c r="AE8" s="130"/>
      <c r="AF8" s="130"/>
      <c r="AG8" s="130"/>
      <c r="AH8" s="130"/>
      <c r="AI8" s="131">
        <f t="shared" ref="AI8:AI11" si="13">R8+AC8</f>
        <v>4147</v>
      </c>
      <c r="AJ8" s="132">
        <v>149</v>
      </c>
      <c r="AK8" s="124"/>
      <c r="AL8" s="124">
        <v>6</v>
      </c>
      <c r="AM8" s="124">
        <v>6</v>
      </c>
      <c r="AN8" s="124"/>
      <c r="AO8" s="124"/>
      <c r="AP8" s="124">
        <v>3189.2</v>
      </c>
      <c r="AQ8" s="133">
        <f>20.81*9</f>
        <v>187.29</v>
      </c>
      <c r="AR8" s="132"/>
      <c r="AS8" s="124"/>
      <c r="AT8" s="124">
        <v>172</v>
      </c>
      <c r="AU8" s="124">
        <v>3043</v>
      </c>
      <c r="AV8" s="124"/>
      <c r="AW8" s="124">
        <v>3043</v>
      </c>
      <c r="AX8" s="124"/>
      <c r="AY8" s="124">
        <v>188</v>
      </c>
      <c r="AZ8" s="124">
        <v>756</v>
      </c>
      <c r="BA8" s="124">
        <v>814</v>
      </c>
      <c r="BB8" s="124">
        <f>4</f>
        <v>4</v>
      </c>
      <c r="BC8" s="124">
        <v>2</v>
      </c>
      <c r="BD8" s="124">
        <f>184+80+10</f>
        <v>274</v>
      </c>
      <c r="BE8" s="124">
        <f>14*4+2+38*6+18*7+10*8</f>
        <v>492</v>
      </c>
      <c r="BF8" s="124">
        <v>1</v>
      </c>
      <c r="BG8" s="134">
        <f>(400+380+2200+660)*0.95*4162.2/(4162.2+555.4)+(400+380+2200+660)*0.95*555.4/(4162.2+555.4)*0.3</f>
        <v>3173.0243259284389</v>
      </c>
      <c r="BH8" s="134">
        <f>(400+380+2200+660)*0.95*555.4/(4162.2+555.4)*0.7</f>
        <v>284.9756740715618</v>
      </c>
      <c r="BI8" s="135"/>
      <c r="BJ8" s="136">
        <f t="shared" ref="BJ8:BJ12" si="14">IF((I8="кир"),G8,"0")</f>
        <v>1</v>
      </c>
      <c r="BK8" s="136">
        <f t="shared" ref="BK8:BK12" si="15">IF((I8="кир"),R8,"0")</f>
        <v>4147</v>
      </c>
      <c r="BL8" s="136">
        <f t="shared" ref="BL8:BL12" si="16">IF((I8="кир"),S8,"0")</f>
        <v>2470.6000000000004</v>
      </c>
      <c r="BM8" s="136" t="str">
        <f t="shared" ref="BM8:BM12" si="17">IF((I8="пан"),G8,"0")</f>
        <v>0</v>
      </c>
      <c r="BN8" s="136" t="str">
        <f t="shared" ref="BN8:BN12" si="18">IF((I8="пан"),R8,"0")</f>
        <v>0</v>
      </c>
      <c r="BO8" s="136" t="str">
        <f t="shared" ref="BO8:BO12" si="19">IF((I8="пан"),S8,"0")</f>
        <v>0</v>
      </c>
      <c r="BP8" s="136" t="str">
        <f t="shared" ref="BP8:BP12" si="20">IF((I8="смеш"),G8,"0")</f>
        <v>0</v>
      </c>
      <c r="BQ8" s="136" t="str">
        <f t="shared" ref="BQ8:BQ12" si="21">IF((I8="смеш"),R8,"0")</f>
        <v>0</v>
      </c>
      <c r="BR8" s="136" t="str">
        <f t="shared" ref="BR8:BR12" si="22">IF((I8="смеш"),S8,"0")</f>
        <v>0</v>
      </c>
      <c r="BS8" s="134"/>
      <c r="BT8" s="134"/>
      <c r="BU8" s="134">
        <f t="shared" si="0"/>
        <v>814</v>
      </c>
      <c r="BV8" s="134">
        <v>2079</v>
      </c>
      <c r="BW8" s="134"/>
      <c r="BX8" s="134">
        <f t="shared" ref="BX8:BX11" si="23">AP8</f>
        <v>3189.2</v>
      </c>
      <c r="BY8" s="9">
        <v>532.5</v>
      </c>
      <c r="BZ8" s="137">
        <v>532.5</v>
      </c>
      <c r="CA8" s="134">
        <v>5084</v>
      </c>
      <c r="CB8" s="134">
        <f t="shared" si="1"/>
        <v>3807.8</v>
      </c>
      <c r="CC8" s="138" t="str">
        <f t="shared" si="2"/>
        <v>0</v>
      </c>
      <c r="CD8" s="139">
        <f t="shared" si="3"/>
        <v>0</v>
      </c>
      <c r="CE8" s="138">
        <f t="shared" si="4"/>
        <v>1</v>
      </c>
      <c r="CF8" s="139">
        <f t="shared" si="5"/>
        <v>3043</v>
      </c>
      <c r="CG8" s="139">
        <f t="shared" ref="CG8:CG12" si="24">CC8+CE8</f>
        <v>1</v>
      </c>
      <c r="CH8" s="139">
        <f t="shared" ref="CH8:CH12" si="25">CD8+CF8</f>
        <v>3043</v>
      </c>
      <c r="CI8" s="140">
        <v>30</v>
      </c>
      <c r="CJ8" s="141" t="str">
        <f t="shared" ref="CJ8:CJ12" si="26">IF((X8/R8*100&gt;=50), G8, "0")</f>
        <v>0</v>
      </c>
      <c r="CK8" s="141" t="str">
        <f t="shared" ref="CK8:CK12" si="27">IF((X8/R8*100&gt;=50), R8, "0")</f>
        <v>0</v>
      </c>
      <c r="CL8" s="142">
        <f t="shared" ref="CL8:CL12" si="28">X8/R8*100</f>
        <v>25.859657583795514</v>
      </c>
      <c r="CM8" s="143" t="str">
        <f t="shared" ref="CM8:CM12" si="29">IF(((X8+AD8)/AI8*100&gt;=50), G8, "0")</f>
        <v>0</v>
      </c>
      <c r="CN8" s="143" t="str">
        <f t="shared" ref="CN8:CN12" si="30">IF(((X8+AD8)/AI8*100&gt;=50), AI8, "0")</f>
        <v>0</v>
      </c>
      <c r="CO8" s="142">
        <f t="shared" ref="CO8:CO12" si="31">(X8+AD8)/AI8*100</f>
        <v>25.859657583795514</v>
      </c>
      <c r="CP8" s="30">
        <v>1</v>
      </c>
      <c r="CQ8" s="30">
        <v>1</v>
      </c>
      <c r="CR8" s="30">
        <v>1</v>
      </c>
      <c r="CS8" s="30">
        <v>1</v>
      </c>
      <c r="CT8" s="30">
        <v>0</v>
      </c>
      <c r="CU8" s="30">
        <v>1</v>
      </c>
      <c r="CV8" s="30">
        <v>1</v>
      </c>
      <c r="CW8" s="30">
        <v>1</v>
      </c>
      <c r="CX8" s="30">
        <v>0</v>
      </c>
      <c r="CY8" s="30">
        <v>80</v>
      </c>
      <c r="CZ8" s="30">
        <v>60</v>
      </c>
      <c r="DA8" s="30">
        <v>20</v>
      </c>
      <c r="DB8" s="30">
        <v>60</v>
      </c>
      <c r="DC8" s="30">
        <v>55</v>
      </c>
      <c r="DD8" s="30">
        <v>6</v>
      </c>
      <c r="DE8" s="30">
        <v>64</v>
      </c>
      <c r="DF8" s="30">
        <v>55</v>
      </c>
      <c r="DG8" s="30">
        <v>6</v>
      </c>
      <c r="DH8" s="30">
        <v>64</v>
      </c>
      <c r="DI8" s="30">
        <v>20</v>
      </c>
      <c r="DJ8" s="30">
        <v>14</v>
      </c>
      <c r="DK8" s="30">
        <v>6</v>
      </c>
      <c r="DL8" s="30">
        <v>14</v>
      </c>
      <c r="DM8" s="30">
        <v>14</v>
      </c>
      <c r="DN8" s="30">
        <v>6</v>
      </c>
      <c r="DO8" s="30">
        <v>14</v>
      </c>
      <c r="DP8" s="30">
        <v>80</v>
      </c>
      <c r="DQ8" s="30">
        <v>80</v>
      </c>
      <c r="DR8" s="140">
        <v>532.5</v>
      </c>
      <c r="DS8" s="140">
        <v>0</v>
      </c>
      <c r="DT8" s="140">
        <v>0</v>
      </c>
      <c r="DU8" s="140">
        <v>0</v>
      </c>
      <c r="DV8" s="140">
        <v>814</v>
      </c>
      <c r="DW8" s="140">
        <v>0</v>
      </c>
      <c r="DX8" s="140">
        <v>756</v>
      </c>
      <c r="DY8" s="140">
        <v>0</v>
      </c>
      <c r="DZ8" s="140">
        <v>20.9</v>
      </c>
      <c r="EA8" s="144">
        <f t="shared" ref="EA8:EA12" si="32">DR8+DS8+DT8+DU8+DV8+DW8+DX8+DY8+DZ8</f>
        <v>2123.4</v>
      </c>
      <c r="EB8" s="145">
        <v>2</v>
      </c>
      <c r="EC8" s="134">
        <v>401</v>
      </c>
      <c r="ED8" s="146" t="s">
        <v>77</v>
      </c>
      <c r="EE8" s="147"/>
      <c r="EF8" s="147"/>
      <c r="EG8" s="147"/>
      <c r="EH8" s="147">
        <v>40</v>
      </c>
      <c r="EI8" s="134">
        <v>14</v>
      </c>
      <c r="EJ8" s="134">
        <v>38</v>
      </c>
      <c r="EK8" s="134">
        <v>18</v>
      </c>
      <c r="EL8" s="134">
        <v>10</v>
      </c>
      <c r="EM8" s="134"/>
      <c r="EN8" s="134">
        <f t="shared" ref="EN8:EN11" si="33">EI8+EJ8+EK8+EL8+EM8</f>
        <v>80</v>
      </c>
      <c r="EO8" s="148"/>
      <c r="EP8" s="148"/>
      <c r="EQ8" s="148"/>
      <c r="ER8" s="148"/>
      <c r="ES8" s="148"/>
      <c r="ET8" s="148"/>
    </row>
    <row r="9" spans="1:150" s="3" customFormat="1" ht="45">
      <c r="A9" s="4"/>
      <c r="B9" s="118">
        <v>3</v>
      </c>
      <c r="C9" s="119" t="s">
        <v>23</v>
      </c>
      <c r="D9" s="123">
        <v>1974</v>
      </c>
      <c r="E9" s="121"/>
      <c r="F9" s="122" t="s">
        <v>27</v>
      </c>
      <c r="G9" s="123">
        <v>1</v>
      </c>
      <c r="H9" s="122">
        <v>5</v>
      </c>
      <c r="I9" s="122" t="s">
        <v>12</v>
      </c>
      <c r="J9" s="124">
        <v>19537</v>
      </c>
      <c r="K9" s="125">
        <v>1346</v>
      </c>
      <c r="L9" s="126"/>
      <c r="M9" s="127">
        <f t="shared" si="7"/>
        <v>1346</v>
      </c>
      <c r="N9" s="124">
        <v>80</v>
      </c>
      <c r="O9" s="124">
        <v>183</v>
      </c>
      <c r="P9" s="124">
        <v>80</v>
      </c>
      <c r="Q9" s="124">
        <v>175</v>
      </c>
      <c r="R9" s="128">
        <f>4161.1+1</f>
        <v>4162.1000000000004</v>
      </c>
      <c r="S9" s="129">
        <f>2467.1+0.2</f>
        <v>2467.2999999999997</v>
      </c>
      <c r="T9" s="124">
        <f t="shared" si="8"/>
        <v>41</v>
      </c>
      <c r="U9" s="127">
        <f t="shared" si="9"/>
        <v>2073.6000000000004</v>
      </c>
      <c r="V9" s="127">
        <f t="shared" si="10"/>
        <v>1217.5999999999997</v>
      </c>
      <c r="W9" s="129">
        <v>39</v>
      </c>
      <c r="X9" s="130">
        <v>2088.5</v>
      </c>
      <c r="Y9" s="130">
        <v>1249.7</v>
      </c>
      <c r="Z9" s="129"/>
      <c r="AA9" s="129"/>
      <c r="AB9" s="129"/>
      <c r="AC9" s="130">
        <f t="shared" si="11"/>
        <v>0</v>
      </c>
      <c r="AD9" s="130">
        <f t="shared" si="12"/>
        <v>0</v>
      </c>
      <c r="AE9" s="130"/>
      <c r="AF9" s="130"/>
      <c r="AG9" s="130"/>
      <c r="AH9" s="130"/>
      <c r="AI9" s="131">
        <f t="shared" si="13"/>
        <v>4162.1000000000004</v>
      </c>
      <c r="AJ9" s="132">
        <v>173</v>
      </c>
      <c r="AK9" s="124"/>
      <c r="AL9" s="124">
        <v>6</v>
      </c>
      <c r="AM9" s="124">
        <v>6</v>
      </c>
      <c r="AN9" s="124"/>
      <c r="AO9" s="124"/>
      <c r="AP9" s="124">
        <v>3189.2</v>
      </c>
      <c r="AQ9" s="133">
        <f>20.81*9</f>
        <v>187.29</v>
      </c>
      <c r="AR9" s="132"/>
      <c r="AS9" s="124"/>
      <c r="AT9" s="124">
        <v>172</v>
      </c>
      <c r="AU9" s="124">
        <v>3043</v>
      </c>
      <c r="AV9" s="124"/>
      <c r="AW9" s="124">
        <v>3043</v>
      </c>
      <c r="AX9" s="124"/>
      <c r="AY9" s="124">
        <v>188</v>
      </c>
      <c r="AZ9" s="124">
        <v>780</v>
      </c>
      <c r="BA9" s="124">
        <v>819</v>
      </c>
      <c r="BB9" s="124">
        <f>4</f>
        <v>4</v>
      </c>
      <c r="BC9" s="124">
        <v>2</v>
      </c>
      <c r="BD9" s="124">
        <f>184+80+10</f>
        <v>274</v>
      </c>
      <c r="BE9" s="124">
        <f>14*4+3+38*6+18*7+10*8</f>
        <v>493</v>
      </c>
      <c r="BF9" s="124">
        <v>1</v>
      </c>
      <c r="BG9" s="134">
        <f>(400+380+2200+660)*0.95*4171.3/(4171.3+559.8)+(400+380+2200+660)*0.95*559.8/(4171.3+559.8)*0.3</f>
        <v>3171.5862949419798</v>
      </c>
      <c r="BH9" s="134">
        <f>(400+380+2200+660)*0.95*559.8/(4171.3+559.8)*0.7</f>
        <v>286.41370505802024</v>
      </c>
      <c r="BI9" s="135"/>
      <c r="BJ9" s="136">
        <f t="shared" si="14"/>
        <v>1</v>
      </c>
      <c r="BK9" s="136">
        <f t="shared" si="15"/>
        <v>4162.1000000000004</v>
      </c>
      <c r="BL9" s="136">
        <f t="shared" si="16"/>
        <v>2467.2999999999997</v>
      </c>
      <c r="BM9" s="136" t="str">
        <f t="shared" si="17"/>
        <v>0</v>
      </c>
      <c r="BN9" s="136" t="str">
        <f t="shared" si="18"/>
        <v>0</v>
      </c>
      <c r="BO9" s="136" t="str">
        <f t="shared" si="19"/>
        <v>0</v>
      </c>
      <c r="BP9" s="136" t="str">
        <f t="shared" si="20"/>
        <v>0</v>
      </c>
      <c r="BQ9" s="136" t="str">
        <f t="shared" si="21"/>
        <v>0</v>
      </c>
      <c r="BR9" s="136" t="str">
        <f t="shared" si="22"/>
        <v>0</v>
      </c>
      <c r="BS9" s="134"/>
      <c r="BT9" s="134"/>
      <c r="BU9" s="134">
        <f t="shared" si="0"/>
        <v>819</v>
      </c>
      <c r="BV9" s="134">
        <v>2079</v>
      </c>
      <c r="BW9" s="134"/>
      <c r="BX9" s="134">
        <f t="shared" si="23"/>
        <v>3189.2</v>
      </c>
      <c r="BY9" s="9">
        <v>536.5</v>
      </c>
      <c r="BZ9" s="137">
        <v>536.5</v>
      </c>
      <c r="CA9" s="134">
        <v>4479</v>
      </c>
      <c r="CB9" s="134">
        <f t="shared" si="1"/>
        <v>3133</v>
      </c>
      <c r="CC9" s="138" t="str">
        <f t="shared" si="2"/>
        <v>0</v>
      </c>
      <c r="CD9" s="139">
        <f t="shared" si="3"/>
        <v>0</v>
      </c>
      <c r="CE9" s="138">
        <f t="shared" si="4"/>
        <v>1</v>
      </c>
      <c r="CF9" s="139">
        <f t="shared" si="5"/>
        <v>3043</v>
      </c>
      <c r="CG9" s="139">
        <f t="shared" si="24"/>
        <v>1</v>
      </c>
      <c r="CH9" s="139">
        <f t="shared" si="25"/>
        <v>3043</v>
      </c>
      <c r="CI9" s="140">
        <v>40</v>
      </c>
      <c r="CJ9" s="141">
        <f t="shared" si="26"/>
        <v>1</v>
      </c>
      <c r="CK9" s="141">
        <f t="shared" si="27"/>
        <v>4162.1000000000004</v>
      </c>
      <c r="CL9" s="142">
        <f t="shared" si="28"/>
        <v>50.178996179813076</v>
      </c>
      <c r="CM9" s="143">
        <f t="shared" si="29"/>
        <v>1</v>
      </c>
      <c r="CN9" s="143">
        <f t="shared" si="30"/>
        <v>4162.1000000000004</v>
      </c>
      <c r="CO9" s="142">
        <f t="shared" si="31"/>
        <v>50.178996179813076</v>
      </c>
      <c r="CP9" s="30">
        <v>1</v>
      </c>
      <c r="CQ9" s="30">
        <v>1</v>
      </c>
      <c r="CR9" s="30">
        <v>1</v>
      </c>
      <c r="CS9" s="30">
        <v>1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80</v>
      </c>
      <c r="CZ9" s="30">
        <v>41</v>
      </c>
      <c r="DA9" s="30">
        <v>39</v>
      </c>
      <c r="DB9" s="30">
        <v>41</v>
      </c>
      <c r="DC9" s="30">
        <v>40</v>
      </c>
      <c r="DD9" s="30">
        <v>1</v>
      </c>
      <c r="DE9" s="30">
        <v>45</v>
      </c>
      <c r="DF9" s="30">
        <v>40</v>
      </c>
      <c r="DG9" s="30">
        <v>1</v>
      </c>
      <c r="DH9" s="30">
        <v>45</v>
      </c>
      <c r="DI9" s="30">
        <v>39</v>
      </c>
      <c r="DJ9" s="30">
        <v>24</v>
      </c>
      <c r="DK9" s="30">
        <v>18</v>
      </c>
      <c r="DL9" s="30">
        <v>26</v>
      </c>
      <c r="DM9" s="30">
        <v>24</v>
      </c>
      <c r="DN9" s="30">
        <v>18</v>
      </c>
      <c r="DO9" s="30">
        <v>26</v>
      </c>
      <c r="DP9" s="30">
        <v>80</v>
      </c>
      <c r="DQ9" s="30">
        <v>80</v>
      </c>
      <c r="DR9" s="140">
        <v>536.5</v>
      </c>
      <c r="DS9" s="140">
        <v>0</v>
      </c>
      <c r="DT9" s="140">
        <v>0</v>
      </c>
      <c r="DU9" s="140">
        <v>0</v>
      </c>
      <c r="DV9" s="140">
        <v>819</v>
      </c>
      <c r="DW9" s="140">
        <v>0</v>
      </c>
      <c r="DX9" s="140">
        <v>780</v>
      </c>
      <c r="DY9" s="140">
        <v>0</v>
      </c>
      <c r="DZ9" s="140">
        <v>20.9</v>
      </c>
      <c r="EA9" s="144">
        <f t="shared" si="32"/>
        <v>2156.4</v>
      </c>
      <c r="EB9" s="145">
        <v>3</v>
      </c>
      <c r="EC9" s="134">
        <v>255</v>
      </c>
      <c r="ED9" s="146" t="s">
        <v>79</v>
      </c>
      <c r="EE9" s="147"/>
      <c r="EF9" s="147"/>
      <c r="EG9" s="147"/>
      <c r="EH9" s="147">
        <v>40</v>
      </c>
      <c r="EI9" s="134">
        <v>14</v>
      </c>
      <c r="EJ9" s="134">
        <v>38</v>
      </c>
      <c r="EK9" s="134">
        <v>19</v>
      </c>
      <c r="EL9" s="134">
        <v>9</v>
      </c>
      <c r="EM9" s="134"/>
      <c r="EN9" s="134">
        <f t="shared" si="33"/>
        <v>80</v>
      </c>
      <c r="EO9" s="148"/>
      <c r="EP9" s="148"/>
      <c r="EQ9" s="148"/>
      <c r="ER9" s="148"/>
      <c r="ES9" s="148"/>
      <c r="ET9" s="148"/>
    </row>
    <row r="10" spans="1:150" s="3" customFormat="1" ht="45">
      <c r="A10" s="4"/>
      <c r="B10" s="118">
        <v>4</v>
      </c>
      <c r="C10" s="119" t="s">
        <v>24</v>
      </c>
      <c r="D10" s="123">
        <v>1984</v>
      </c>
      <c r="E10" s="121"/>
      <c r="F10" s="122" t="s">
        <v>27</v>
      </c>
      <c r="G10" s="123">
        <v>1</v>
      </c>
      <c r="H10" s="122">
        <v>5</v>
      </c>
      <c r="I10" s="122" t="s">
        <v>12</v>
      </c>
      <c r="J10" s="124">
        <v>20040.7</v>
      </c>
      <c r="K10" s="125">
        <v>1370.3</v>
      </c>
      <c r="L10" s="126"/>
      <c r="M10" s="127">
        <f t="shared" si="7"/>
        <v>1370.3</v>
      </c>
      <c r="N10" s="124">
        <v>80</v>
      </c>
      <c r="O10" s="124">
        <v>182</v>
      </c>
      <c r="P10" s="124">
        <v>80</v>
      </c>
      <c r="Q10" s="124">
        <v>154</v>
      </c>
      <c r="R10" s="128">
        <f>4133.6-1.5</f>
        <v>4132.1000000000004</v>
      </c>
      <c r="S10" s="129">
        <f>2479.1</f>
        <v>2479.1</v>
      </c>
      <c r="T10" s="124">
        <f t="shared" si="8"/>
        <v>48</v>
      </c>
      <c r="U10" s="127">
        <f t="shared" si="9"/>
        <v>2512.8000000000002</v>
      </c>
      <c r="V10" s="127">
        <f t="shared" si="10"/>
        <v>1514.8999999999999</v>
      </c>
      <c r="W10" s="129">
        <v>32</v>
      </c>
      <c r="X10" s="130">
        <v>1619.3</v>
      </c>
      <c r="Y10" s="130">
        <v>964.2</v>
      </c>
      <c r="Z10" s="129"/>
      <c r="AA10" s="129"/>
      <c r="AB10" s="129"/>
      <c r="AC10" s="130">
        <f t="shared" si="11"/>
        <v>0</v>
      </c>
      <c r="AD10" s="130">
        <f t="shared" si="12"/>
        <v>0</v>
      </c>
      <c r="AE10" s="130"/>
      <c r="AF10" s="130"/>
      <c r="AG10" s="130"/>
      <c r="AH10" s="130"/>
      <c r="AI10" s="131">
        <f t="shared" si="13"/>
        <v>4132.1000000000004</v>
      </c>
      <c r="AJ10" s="132">
        <v>141</v>
      </c>
      <c r="AK10" s="124"/>
      <c r="AL10" s="124">
        <v>6</v>
      </c>
      <c r="AM10" s="124">
        <v>6</v>
      </c>
      <c r="AN10" s="124"/>
      <c r="AO10" s="124"/>
      <c r="AP10" s="124">
        <v>3189.2</v>
      </c>
      <c r="AQ10" s="133">
        <f>20.81*9</f>
        <v>187.29</v>
      </c>
      <c r="AR10" s="132"/>
      <c r="AS10" s="124"/>
      <c r="AT10" s="124">
        <v>172</v>
      </c>
      <c r="AU10" s="124">
        <v>3043</v>
      </c>
      <c r="AV10" s="124"/>
      <c r="AW10" s="124">
        <v>3043</v>
      </c>
      <c r="AX10" s="124"/>
      <c r="AY10" s="124">
        <v>188</v>
      </c>
      <c r="AZ10" s="124">
        <v>777.3</v>
      </c>
      <c r="BA10" s="124">
        <v>816</v>
      </c>
      <c r="BB10" s="124">
        <f>4</f>
        <v>4</v>
      </c>
      <c r="BC10" s="124">
        <v>2</v>
      </c>
      <c r="BD10" s="124">
        <f>184+80+10</f>
        <v>274</v>
      </c>
      <c r="BE10" s="124">
        <f>14*4+4+28*6+38*7</f>
        <v>494</v>
      </c>
      <c r="BF10" s="124">
        <v>1</v>
      </c>
      <c r="BG10" s="134">
        <f>(400+380+2200+660)*0.95*4140.1/(4140.1+560.9)+(400+380+2200+660)*0.95*560.9/(4140.1+560.9)*0.3</f>
        <v>3169.1860157413316</v>
      </c>
      <c r="BH10" s="134">
        <f>(400+380+2200+660)*0.95*560.9/(4140.1+560.9)*0.7</f>
        <v>288.81398425866831</v>
      </c>
      <c r="BI10" s="135"/>
      <c r="BJ10" s="136">
        <f t="shared" si="14"/>
        <v>1</v>
      </c>
      <c r="BK10" s="136">
        <f t="shared" si="15"/>
        <v>4132.1000000000004</v>
      </c>
      <c r="BL10" s="136">
        <f t="shared" si="16"/>
        <v>2479.1</v>
      </c>
      <c r="BM10" s="136" t="str">
        <f t="shared" si="17"/>
        <v>0</v>
      </c>
      <c r="BN10" s="136" t="str">
        <f t="shared" si="18"/>
        <v>0</v>
      </c>
      <c r="BO10" s="136" t="str">
        <f t="shared" si="19"/>
        <v>0</v>
      </c>
      <c r="BP10" s="136" t="str">
        <f t="shared" si="20"/>
        <v>0</v>
      </c>
      <c r="BQ10" s="136" t="str">
        <f t="shared" si="21"/>
        <v>0</v>
      </c>
      <c r="BR10" s="136" t="str">
        <f t="shared" si="22"/>
        <v>0</v>
      </c>
      <c r="BS10" s="134"/>
      <c r="BT10" s="134"/>
      <c r="BU10" s="134">
        <f t="shared" si="0"/>
        <v>816</v>
      </c>
      <c r="BV10" s="134">
        <v>2079</v>
      </c>
      <c r="BW10" s="134"/>
      <c r="BX10" s="134">
        <f t="shared" si="23"/>
        <v>3189.2</v>
      </c>
      <c r="BY10" s="9">
        <v>537.1</v>
      </c>
      <c r="BZ10" s="137">
        <v>537.1</v>
      </c>
      <c r="CA10" s="134">
        <v>3914</v>
      </c>
      <c r="CB10" s="134">
        <f t="shared" si="1"/>
        <v>2543.6999999999998</v>
      </c>
      <c r="CC10" s="138" t="str">
        <f t="shared" si="2"/>
        <v>0</v>
      </c>
      <c r="CD10" s="139">
        <f t="shared" si="3"/>
        <v>0</v>
      </c>
      <c r="CE10" s="138">
        <f t="shared" si="4"/>
        <v>1</v>
      </c>
      <c r="CF10" s="139">
        <f t="shared" si="5"/>
        <v>3043</v>
      </c>
      <c r="CG10" s="139">
        <f t="shared" si="24"/>
        <v>1</v>
      </c>
      <c r="CH10" s="139">
        <f t="shared" si="25"/>
        <v>3043</v>
      </c>
      <c r="CI10" s="140">
        <v>25</v>
      </c>
      <c r="CJ10" s="141" t="str">
        <f t="shared" si="26"/>
        <v>0</v>
      </c>
      <c r="CK10" s="141" t="str">
        <f t="shared" si="27"/>
        <v>0</v>
      </c>
      <c r="CL10" s="142">
        <f t="shared" si="28"/>
        <v>39.188306188136778</v>
      </c>
      <c r="CM10" s="143" t="str">
        <f t="shared" si="29"/>
        <v>0</v>
      </c>
      <c r="CN10" s="143" t="str">
        <f t="shared" si="30"/>
        <v>0</v>
      </c>
      <c r="CO10" s="142">
        <f t="shared" si="31"/>
        <v>39.188306188136778</v>
      </c>
      <c r="CP10" s="30">
        <v>1</v>
      </c>
      <c r="CQ10" s="30">
        <v>1</v>
      </c>
      <c r="CR10" s="30">
        <v>1</v>
      </c>
      <c r="CS10" s="30">
        <v>1</v>
      </c>
      <c r="CT10" s="30">
        <v>0</v>
      </c>
      <c r="CU10" s="30">
        <v>1</v>
      </c>
      <c r="CV10" s="30">
        <v>1</v>
      </c>
      <c r="CW10" s="30">
        <v>1</v>
      </c>
      <c r="CX10" s="30">
        <v>0</v>
      </c>
      <c r="CY10" s="30">
        <v>80</v>
      </c>
      <c r="CZ10" s="30">
        <v>48</v>
      </c>
      <c r="DA10" s="30">
        <v>32</v>
      </c>
      <c r="DB10" s="30">
        <v>48</v>
      </c>
      <c r="DC10" s="30">
        <v>42</v>
      </c>
      <c r="DD10" s="30">
        <v>6</v>
      </c>
      <c r="DE10" s="30">
        <v>49</v>
      </c>
      <c r="DF10" s="30">
        <v>42</v>
      </c>
      <c r="DG10" s="30">
        <v>6</v>
      </c>
      <c r="DH10" s="30">
        <v>49</v>
      </c>
      <c r="DI10" s="30">
        <v>32</v>
      </c>
      <c r="DJ10" s="30">
        <v>21</v>
      </c>
      <c r="DK10" s="30">
        <v>11</v>
      </c>
      <c r="DL10" s="30">
        <v>25</v>
      </c>
      <c r="DM10" s="30">
        <v>21</v>
      </c>
      <c r="DN10" s="30">
        <v>11</v>
      </c>
      <c r="DO10" s="30">
        <v>25</v>
      </c>
      <c r="DP10" s="30">
        <v>80</v>
      </c>
      <c r="DQ10" s="30">
        <v>80</v>
      </c>
      <c r="DR10" s="140">
        <v>537.1</v>
      </c>
      <c r="DS10" s="140">
        <v>0</v>
      </c>
      <c r="DT10" s="140">
        <v>0</v>
      </c>
      <c r="DU10" s="140">
        <v>0</v>
      </c>
      <c r="DV10" s="140">
        <v>816</v>
      </c>
      <c r="DW10" s="140">
        <v>0</v>
      </c>
      <c r="DX10" s="140">
        <v>777</v>
      </c>
      <c r="DY10" s="140">
        <v>0</v>
      </c>
      <c r="DZ10" s="140">
        <v>33.9</v>
      </c>
      <c r="EA10" s="144">
        <f t="shared" si="32"/>
        <v>2164</v>
      </c>
      <c r="EB10" s="145">
        <v>4</v>
      </c>
      <c r="EC10" s="134">
        <v>306</v>
      </c>
      <c r="ED10" s="146" t="s">
        <v>80</v>
      </c>
      <c r="EE10" s="147"/>
      <c r="EF10" s="147"/>
      <c r="EG10" s="147"/>
      <c r="EH10" s="147">
        <v>25</v>
      </c>
      <c r="EI10" s="134">
        <v>14</v>
      </c>
      <c r="EJ10" s="134">
        <f>37-7</f>
        <v>30</v>
      </c>
      <c r="EK10" s="134">
        <f>22+14</f>
        <v>36</v>
      </c>
      <c r="EL10" s="134">
        <f>7-7</f>
        <v>0</v>
      </c>
      <c r="EM10" s="134"/>
      <c r="EN10" s="134">
        <f t="shared" si="33"/>
        <v>80</v>
      </c>
      <c r="EO10" s="148"/>
      <c r="EP10" s="148"/>
      <c r="EQ10" s="148"/>
      <c r="ER10" s="148"/>
      <c r="ES10" s="148"/>
      <c r="ET10" s="148"/>
    </row>
    <row r="11" spans="1:150" s="3" customFormat="1" ht="45">
      <c r="A11" s="4"/>
      <c r="B11" s="118">
        <v>5</v>
      </c>
      <c r="C11" s="119" t="s">
        <v>25</v>
      </c>
      <c r="D11" s="123">
        <v>1987</v>
      </c>
      <c r="E11" s="121"/>
      <c r="F11" s="122" t="s">
        <v>27</v>
      </c>
      <c r="G11" s="123">
        <v>1</v>
      </c>
      <c r="H11" s="122">
        <v>5</v>
      </c>
      <c r="I11" s="122" t="s">
        <v>12</v>
      </c>
      <c r="J11" s="124">
        <v>20599</v>
      </c>
      <c r="K11" s="125">
        <v>1397.7</v>
      </c>
      <c r="L11" s="126"/>
      <c r="M11" s="127">
        <f t="shared" si="7"/>
        <v>1397.7</v>
      </c>
      <c r="N11" s="124">
        <v>76</v>
      </c>
      <c r="O11" s="124">
        <v>175</v>
      </c>
      <c r="P11" s="124">
        <v>76</v>
      </c>
      <c r="Q11" s="124">
        <v>156</v>
      </c>
      <c r="R11" s="128">
        <f>3976.5-0.2</f>
        <v>3976.3</v>
      </c>
      <c r="S11" s="129">
        <f>2382.8-0.2</f>
        <v>2382.6000000000004</v>
      </c>
      <c r="T11" s="124">
        <f t="shared" si="8"/>
        <v>39</v>
      </c>
      <c r="U11" s="127">
        <f t="shared" si="9"/>
        <v>2093.8000000000002</v>
      </c>
      <c r="V11" s="127">
        <f t="shared" si="10"/>
        <v>1264.0000000000005</v>
      </c>
      <c r="W11" s="129">
        <v>37</v>
      </c>
      <c r="X11" s="130">
        <v>1882.5</v>
      </c>
      <c r="Y11" s="130">
        <v>1118.5999999999999</v>
      </c>
      <c r="Z11" s="129"/>
      <c r="AA11" s="129"/>
      <c r="AB11" s="129"/>
      <c r="AC11" s="130">
        <f t="shared" si="11"/>
        <v>214.60000000000002</v>
      </c>
      <c r="AD11" s="130">
        <f t="shared" si="12"/>
        <v>214.60000000000002</v>
      </c>
      <c r="AE11" s="130"/>
      <c r="AF11" s="130">
        <f>214.6+20.6-235.2+(172.3+42.3)</f>
        <v>214.60000000000002</v>
      </c>
      <c r="AG11" s="130"/>
      <c r="AH11" s="130"/>
      <c r="AI11" s="131">
        <f t="shared" si="13"/>
        <v>4190.9000000000005</v>
      </c>
      <c r="AJ11" s="132">
        <v>162</v>
      </c>
      <c r="AK11" s="124"/>
      <c r="AL11" s="124">
        <v>6</v>
      </c>
      <c r="AM11" s="124">
        <v>6</v>
      </c>
      <c r="AN11" s="124"/>
      <c r="AO11" s="124"/>
      <c r="AP11" s="124">
        <v>3189.2</v>
      </c>
      <c r="AQ11" s="133">
        <f>20.81*9</f>
        <v>187.29</v>
      </c>
      <c r="AR11" s="132"/>
      <c r="AS11" s="124"/>
      <c r="AT11" s="124">
        <v>172</v>
      </c>
      <c r="AU11" s="124">
        <v>3043</v>
      </c>
      <c r="AV11" s="124"/>
      <c r="AW11" s="124">
        <v>3043</v>
      </c>
      <c r="AX11" s="124"/>
      <c r="AY11" s="124">
        <v>188</v>
      </c>
      <c r="AZ11" s="124">
        <v>792</v>
      </c>
      <c r="BA11" s="124">
        <v>832</v>
      </c>
      <c r="BB11" s="124">
        <f>4</f>
        <v>4</v>
      </c>
      <c r="BC11" s="124">
        <v>2</v>
      </c>
      <c r="BD11" s="124">
        <f>26+81+144</f>
        <v>251</v>
      </c>
      <c r="BE11" s="124">
        <v>466</v>
      </c>
      <c r="BF11" s="124">
        <v>1</v>
      </c>
      <c r="BG11" s="134">
        <f>(400+380+2200+660)*0.95*1873.9/(1873.9+272.8)+(400+380+2200+660)/2*0.95*272.8/(1873.9+272.8)*0.3</f>
        <v>3084.4773652583035</v>
      </c>
      <c r="BH11" s="134">
        <f>(400+380+2200+660)*0.95*545.6/(3747.8+545.6)*0.7</f>
        <v>307.60687566963242</v>
      </c>
      <c r="BI11" s="135"/>
      <c r="BJ11" s="136">
        <f t="shared" si="14"/>
        <v>1</v>
      </c>
      <c r="BK11" s="136">
        <f t="shared" si="15"/>
        <v>3976.3</v>
      </c>
      <c r="BL11" s="136">
        <f t="shared" si="16"/>
        <v>2382.6000000000004</v>
      </c>
      <c r="BM11" s="136" t="str">
        <f t="shared" si="17"/>
        <v>0</v>
      </c>
      <c r="BN11" s="136" t="str">
        <f t="shared" si="18"/>
        <v>0</v>
      </c>
      <c r="BO11" s="136" t="str">
        <f t="shared" si="19"/>
        <v>0</v>
      </c>
      <c r="BP11" s="136" t="str">
        <f t="shared" si="20"/>
        <v>0</v>
      </c>
      <c r="BQ11" s="136" t="str">
        <f t="shared" si="21"/>
        <v>0</v>
      </c>
      <c r="BR11" s="136" t="str">
        <f t="shared" si="22"/>
        <v>0</v>
      </c>
      <c r="BS11" s="134"/>
      <c r="BT11" s="134"/>
      <c r="BU11" s="134">
        <f t="shared" si="0"/>
        <v>832</v>
      </c>
      <c r="BV11" s="134">
        <f>2079</f>
        <v>2079</v>
      </c>
      <c r="BW11" s="134"/>
      <c r="BX11" s="134">
        <f t="shared" si="23"/>
        <v>3189.2</v>
      </c>
      <c r="BY11" s="9">
        <v>539.29999999999995</v>
      </c>
      <c r="BZ11" s="137">
        <v>539.29999999999995</v>
      </c>
      <c r="CA11" s="134">
        <v>3825</v>
      </c>
      <c r="CB11" s="134">
        <f t="shared" si="1"/>
        <v>2427.3000000000002</v>
      </c>
      <c r="CC11" s="138" t="str">
        <f t="shared" si="2"/>
        <v>0</v>
      </c>
      <c r="CD11" s="139">
        <f t="shared" si="3"/>
        <v>0</v>
      </c>
      <c r="CE11" s="138">
        <f t="shared" si="4"/>
        <v>1</v>
      </c>
      <c r="CF11" s="139">
        <f t="shared" si="5"/>
        <v>3043</v>
      </c>
      <c r="CG11" s="139">
        <f t="shared" si="24"/>
        <v>1</v>
      </c>
      <c r="CH11" s="139">
        <f t="shared" si="25"/>
        <v>3043</v>
      </c>
      <c r="CI11" s="140">
        <v>25</v>
      </c>
      <c r="CJ11" s="141" t="str">
        <f t="shared" si="26"/>
        <v>0</v>
      </c>
      <c r="CK11" s="141" t="str">
        <f t="shared" si="27"/>
        <v>0</v>
      </c>
      <c r="CL11" s="142">
        <f t="shared" si="28"/>
        <v>47.343007318361288</v>
      </c>
      <c r="CM11" s="143">
        <f t="shared" si="29"/>
        <v>1</v>
      </c>
      <c r="CN11" s="143">
        <f t="shared" si="30"/>
        <v>4190.9000000000005</v>
      </c>
      <c r="CO11" s="142">
        <f t="shared" si="31"/>
        <v>50.039371018158384</v>
      </c>
      <c r="CP11" s="30">
        <v>1</v>
      </c>
      <c r="CQ11" s="30">
        <v>1</v>
      </c>
      <c r="CR11" s="30">
        <v>1</v>
      </c>
      <c r="CS11" s="30">
        <v>1</v>
      </c>
      <c r="CT11" s="30">
        <v>0</v>
      </c>
      <c r="CU11" s="30">
        <v>1</v>
      </c>
      <c r="CV11" s="30">
        <v>1</v>
      </c>
      <c r="CW11" s="30">
        <v>1</v>
      </c>
      <c r="CX11" s="30">
        <v>0</v>
      </c>
      <c r="CY11" s="30">
        <v>76</v>
      </c>
      <c r="CZ11" s="30">
        <v>39</v>
      </c>
      <c r="DA11" s="30">
        <v>37</v>
      </c>
      <c r="DB11" s="30">
        <v>39</v>
      </c>
      <c r="DC11" s="30">
        <v>37</v>
      </c>
      <c r="DD11" s="30">
        <v>2</v>
      </c>
      <c r="DE11" s="30">
        <v>43</v>
      </c>
      <c r="DF11" s="30">
        <v>37</v>
      </c>
      <c r="DG11" s="30">
        <v>2</v>
      </c>
      <c r="DH11" s="30">
        <v>43</v>
      </c>
      <c r="DI11" s="30">
        <v>37</v>
      </c>
      <c r="DJ11" s="30">
        <v>24</v>
      </c>
      <c r="DK11" s="30">
        <v>13</v>
      </c>
      <c r="DL11" s="30">
        <v>27</v>
      </c>
      <c r="DM11" s="30">
        <v>24</v>
      </c>
      <c r="DN11" s="30">
        <v>13</v>
      </c>
      <c r="DO11" s="30">
        <v>27</v>
      </c>
      <c r="DP11" s="30">
        <v>76</v>
      </c>
      <c r="DQ11" s="30">
        <v>76</v>
      </c>
      <c r="DR11" s="140">
        <v>539.29999999999995</v>
      </c>
      <c r="DS11" s="140">
        <v>0</v>
      </c>
      <c r="DT11" s="140">
        <v>0</v>
      </c>
      <c r="DU11" s="140">
        <v>0</v>
      </c>
      <c r="DV11" s="140">
        <v>416</v>
      </c>
      <c r="DW11" s="140">
        <v>0</v>
      </c>
      <c r="DX11" s="140">
        <v>396</v>
      </c>
      <c r="DY11" s="140">
        <v>0</v>
      </c>
      <c r="DZ11" s="140">
        <v>20.6</v>
      </c>
      <c r="EA11" s="144">
        <f t="shared" si="32"/>
        <v>1371.8999999999999</v>
      </c>
      <c r="EB11" s="145">
        <v>5</v>
      </c>
      <c r="EC11" s="134">
        <v>232</v>
      </c>
      <c r="ED11" s="146" t="s">
        <v>82</v>
      </c>
      <c r="EE11" s="147"/>
      <c r="EF11" s="147"/>
      <c r="EG11" s="147"/>
      <c r="EH11" s="147">
        <v>20</v>
      </c>
      <c r="EI11" s="134">
        <v>13</v>
      </c>
      <c r="EJ11" s="134">
        <v>27</v>
      </c>
      <c r="EK11" s="134">
        <v>36</v>
      </c>
      <c r="EL11" s="134"/>
      <c r="EM11" s="134"/>
      <c r="EN11" s="134">
        <f t="shared" si="33"/>
        <v>76</v>
      </c>
      <c r="EO11" s="148"/>
      <c r="EP11" s="148"/>
      <c r="EQ11" s="148"/>
      <c r="ER11" s="148"/>
      <c r="ES11" s="148"/>
      <c r="ET11" s="148"/>
    </row>
    <row r="12" spans="1:150" s="3" customFormat="1" ht="45">
      <c r="A12" s="4"/>
      <c r="B12" s="118">
        <v>6</v>
      </c>
      <c r="C12" s="119" t="s">
        <v>26</v>
      </c>
      <c r="D12" s="123">
        <v>1991</v>
      </c>
      <c r="E12" s="121"/>
      <c r="F12" s="122" t="s">
        <v>27</v>
      </c>
      <c r="G12" s="123">
        <v>1</v>
      </c>
      <c r="H12" s="122">
        <v>5</v>
      </c>
      <c r="I12" s="122" t="s">
        <v>12</v>
      </c>
      <c r="J12" s="124">
        <v>10398</v>
      </c>
      <c r="K12" s="125">
        <v>709.3</v>
      </c>
      <c r="L12" s="126"/>
      <c r="M12" s="127">
        <f t="shared" si="7"/>
        <v>709.3</v>
      </c>
      <c r="N12" s="124">
        <v>36</v>
      </c>
      <c r="O12" s="124">
        <v>83</v>
      </c>
      <c r="P12" s="124">
        <v>36</v>
      </c>
      <c r="Q12" s="124">
        <v>92</v>
      </c>
      <c r="R12" s="128">
        <f>1866.6</f>
        <v>1866.6</v>
      </c>
      <c r="S12" s="129">
        <f>1125.7</f>
        <v>1125.7</v>
      </c>
      <c r="T12" s="124">
        <f t="shared" si="8"/>
        <v>23</v>
      </c>
      <c r="U12" s="127">
        <f t="shared" si="9"/>
        <v>1206.1999999999998</v>
      </c>
      <c r="V12" s="127">
        <f t="shared" si="10"/>
        <v>734.90000000000009</v>
      </c>
      <c r="W12" s="129">
        <v>13</v>
      </c>
      <c r="X12" s="130">
        <v>660.4</v>
      </c>
      <c r="Y12" s="130">
        <v>390.8</v>
      </c>
      <c r="Z12" s="129"/>
      <c r="AA12" s="129"/>
      <c r="AB12" s="129"/>
      <c r="AC12" s="130">
        <f t="shared" si="11"/>
        <v>206.5</v>
      </c>
      <c r="AD12" s="130">
        <f t="shared" si="12"/>
        <v>206.5</v>
      </c>
      <c r="AE12" s="130"/>
      <c r="AF12" s="130">
        <f>224.2-1.6-222.6+206.5</f>
        <v>206.5</v>
      </c>
      <c r="AG12" s="130"/>
      <c r="AH12" s="130"/>
      <c r="AI12" s="131">
        <f>R12+AC12</f>
        <v>2073.1</v>
      </c>
      <c r="AJ12" s="132">
        <v>75</v>
      </c>
      <c r="AK12" s="124"/>
      <c r="AL12" s="124">
        <v>3</v>
      </c>
      <c r="AM12" s="149">
        <v>3</v>
      </c>
      <c r="AN12" s="149"/>
      <c r="AO12" s="124"/>
      <c r="AP12" s="124">
        <f>3189.2/2</f>
        <v>1594.6</v>
      </c>
      <c r="AQ12" s="133">
        <f>44.74*2</f>
        <v>89.48</v>
      </c>
      <c r="AR12" s="132"/>
      <c r="AS12" s="124"/>
      <c r="AT12" s="124">
        <f>172/2</f>
        <v>86</v>
      </c>
      <c r="AU12" s="124">
        <f t="shared" ref="AU12:AW12" si="34">3043/2</f>
        <v>1521.5</v>
      </c>
      <c r="AV12" s="124"/>
      <c r="AW12" s="124">
        <f t="shared" si="34"/>
        <v>1521.5</v>
      </c>
      <c r="AX12" s="124"/>
      <c r="AY12" s="124">
        <f>188/2</f>
        <v>94</v>
      </c>
      <c r="AZ12" s="124">
        <v>184</v>
      </c>
      <c r="BA12" s="124">
        <v>194</v>
      </c>
      <c r="BB12" s="124">
        <f>4</f>
        <v>4</v>
      </c>
      <c r="BC12" s="124">
        <v>2</v>
      </c>
      <c r="BD12" s="124">
        <f>36+83</f>
        <v>119</v>
      </c>
      <c r="BE12" s="124">
        <f>5*4+1+15*6+16*7</f>
        <v>223</v>
      </c>
      <c r="BF12" s="124">
        <v>1</v>
      </c>
      <c r="BG12" s="134">
        <f>(400+380+2200+660)/2*0.95*1893/(1893+265)+(400+380+2200+660)/2*0.95*265/(1893+265)*0.3</f>
        <v>1580.3765060240964</v>
      </c>
      <c r="BH12" s="134">
        <f>(400+380+2200+660)/2*0.95*265/(1893+265)*0.7</f>
        <v>148.62349397590361</v>
      </c>
      <c r="BI12" s="135"/>
      <c r="BJ12" s="136">
        <f t="shared" si="14"/>
        <v>1</v>
      </c>
      <c r="BK12" s="136">
        <f t="shared" si="15"/>
        <v>1866.6</v>
      </c>
      <c r="BL12" s="136">
        <f t="shared" si="16"/>
        <v>1125.7</v>
      </c>
      <c r="BM12" s="136" t="str">
        <f t="shared" si="17"/>
        <v>0</v>
      </c>
      <c r="BN12" s="136" t="str">
        <f t="shared" si="18"/>
        <v>0</v>
      </c>
      <c r="BO12" s="136" t="str">
        <f t="shared" si="19"/>
        <v>0</v>
      </c>
      <c r="BP12" s="136" t="str">
        <f t="shared" si="20"/>
        <v>0</v>
      </c>
      <c r="BQ12" s="136" t="str">
        <f t="shared" si="21"/>
        <v>0</v>
      </c>
      <c r="BR12" s="136" t="str">
        <f t="shared" si="22"/>
        <v>0</v>
      </c>
      <c r="BS12" s="134"/>
      <c r="BT12" s="134"/>
      <c r="BU12" s="134">
        <f>BA12</f>
        <v>194</v>
      </c>
      <c r="BV12" s="134">
        <f>2079/2</f>
        <v>1039.5</v>
      </c>
      <c r="BW12" s="134"/>
      <c r="BX12" s="134">
        <f>AP12</f>
        <v>1594.6</v>
      </c>
      <c r="BY12" s="9">
        <v>265.10000000000002</v>
      </c>
      <c r="BZ12" s="137">
        <v>265.10000000000002</v>
      </c>
      <c r="CA12" s="134">
        <v>1802</v>
      </c>
      <c r="CB12" s="134">
        <f t="shared" si="1"/>
        <v>1092.7</v>
      </c>
      <c r="CC12" s="138" t="str">
        <f t="shared" si="2"/>
        <v>0</v>
      </c>
      <c r="CD12" s="139">
        <f t="shared" si="3"/>
        <v>0</v>
      </c>
      <c r="CE12" s="138">
        <f t="shared" si="4"/>
        <v>1</v>
      </c>
      <c r="CF12" s="139">
        <f t="shared" si="5"/>
        <v>1521.5</v>
      </c>
      <c r="CG12" s="139">
        <f t="shared" si="24"/>
        <v>1</v>
      </c>
      <c r="CH12" s="139">
        <f t="shared" si="25"/>
        <v>1521.5</v>
      </c>
      <c r="CI12" s="140">
        <v>20</v>
      </c>
      <c r="CJ12" s="141" t="str">
        <f t="shared" si="26"/>
        <v>0</v>
      </c>
      <c r="CK12" s="141" t="str">
        <f t="shared" si="27"/>
        <v>0</v>
      </c>
      <c r="CL12" s="142">
        <f t="shared" si="28"/>
        <v>35.379834994106936</v>
      </c>
      <c r="CM12" s="143" t="str">
        <f t="shared" si="29"/>
        <v>0</v>
      </c>
      <c r="CN12" s="143" t="str">
        <f t="shared" si="30"/>
        <v>0</v>
      </c>
      <c r="CO12" s="142">
        <f t="shared" si="31"/>
        <v>41.816603154695869</v>
      </c>
      <c r="CP12" s="30">
        <v>1</v>
      </c>
      <c r="CQ12" s="30">
        <v>1</v>
      </c>
      <c r="CR12" s="30">
        <v>1</v>
      </c>
      <c r="CS12" s="30">
        <v>1</v>
      </c>
      <c r="CT12" s="30">
        <v>0</v>
      </c>
      <c r="CU12" s="30">
        <v>1</v>
      </c>
      <c r="CV12" s="30">
        <v>1</v>
      </c>
      <c r="CW12" s="30">
        <v>1</v>
      </c>
      <c r="CX12" s="30">
        <v>0</v>
      </c>
      <c r="CY12" s="30">
        <v>36</v>
      </c>
      <c r="CZ12" s="30">
        <v>23</v>
      </c>
      <c r="DA12" s="30">
        <v>13</v>
      </c>
      <c r="DB12" s="30">
        <v>23</v>
      </c>
      <c r="DC12" s="30">
        <v>20</v>
      </c>
      <c r="DD12" s="30">
        <v>3</v>
      </c>
      <c r="DE12" s="30">
        <v>24</v>
      </c>
      <c r="DF12" s="30">
        <v>20</v>
      </c>
      <c r="DG12" s="30">
        <v>3</v>
      </c>
      <c r="DH12" s="30">
        <v>24</v>
      </c>
      <c r="DI12" s="30">
        <v>13</v>
      </c>
      <c r="DJ12" s="30">
        <v>11</v>
      </c>
      <c r="DK12" s="30">
        <v>2</v>
      </c>
      <c r="DL12" s="30">
        <v>11</v>
      </c>
      <c r="DM12" s="30">
        <v>11</v>
      </c>
      <c r="DN12" s="30">
        <v>2</v>
      </c>
      <c r="DO12" s="30">
        <v>11</v>
      </c>
      <c r="DP12" s="30">
        <v>36</v>
      </c>
      <c r="DQ12" s="30">
        <v>36</v>
      </c>
      <c r="DR12" s="140">
        <v>265.10000000000002</v>
      </c>
      <c r="DS12" s="140">
        <v>0</v>
      </c>
      <c r="DT12" s="140">
        <v>0</v>
      </c>
      <c r="DU12" s="140">
        <v>0</v>
      </c>
      <c r="DV12" s="140">
        <v>194</v>
      </c>
      <c r="DW12" s="140">
        <v>0</v>
      </c>
      <c r="DX12" s="140">
        <v>184</v>
      </c>
      <c r="DY12" s="140">
        <v>5.3</v>
      </c>
      <c r="DZ12" s="140">
        <v>10.8</v>
      </c>
      <c r="EA12" s="144">
        <f t="shared" si="32"/>
        <v>659.19999999999993</v>
      </c>
      <c r="EB12" s="145">
        <v>6</v>
      </c>
      <c r="EC12" s="134">
        <v>450</v>
      </c>
      <c r="ED12" s="146" t="s">
        <v>81</v>
      </c>
      <c r="EE12" s="147"/>
      <c r="EF12" s="147"/>
      <c r="EG12" s="147"/>
      <c r="EH12" s="147">
        <v>15</v>
      </c>
      <c r="EI12" s="134">
        <v>5</v>
      </c>
      <c r="EJ12" s="134">
        <v>15</v>
      </c>
      <c r="EK12" s="134">
        <v>16</v>
      </c>
      <c r="EL12" s="134"/>
      <c r="EM12" s="134"/>
      <c r="EN12" s="134">
        <f>EI12+EJ12+EK12+EL12+EM12</f>
        <v>36</v>
      </c>
      <c r="EO12" s="148"/>
      <c r="EP12" s="148"/>
      <c r="EQ12" s="148"/>
      <c r="ER12" s="148"/>
      <c r="ES12" s="148"/>
      <c r="ET12" s="148"/>
    </row>
    <row r="13" spans="1:150" s="7" customFormat="1" ht="26.25" customHeight="1">
      <c r="A13" s="6"/>
      <c r="B13" s="150"/>
      <c r="C13" s="10" t="s">
        <v>84</v>
      </c>
      <c r="D13" s="11"/>
      <c r="E13" s="12"/>
      <c r="F13" s="13"/>
      <c r="G13" s="14">
        <f>G7+G8+G9+G10+G11+G12</f>
        <v>6</v>
      </c>
      <c r="H13" s="14"/>
      <c r="I13" s="11"/>
      <c r="J13" s="14">
        <f t="shared" ref="J13:BU13" si="35">J7+J8+J9+J10+J11+J12</f>
        <v>109696.7</v>
      </c>
      <c r="K13" s="15">
        <f t="shared" si="35"/>
        <v>7389.2</v>
      </c>
      <c r="L13" s="14">
        <f t="shared" si="35"/>
        <v>0</v>
      </c>
      <c r="M13" s="15">
        <f t="shared" si="35"/>
        <v>7389.2</v>
      </c>
      <c r="N13" s="14">
        <f t="shared" si="35"/>
        <v>432</v>
      </c>
      <c r="O13" s="14">
        <f t="shared" si="35"/>
        <v>989</v>
      </c>
      <c r="P13" s="14">
        <f t="shared" si="35"/>
        <v>431</v>
      </c>
      <c r="Q13" s="14">
        <f t="shared" si="35"/>
        <v>927</v>
      </c>
      <c r="R13" s="15">
        <f t="shared" si="35"/>
        <v>22421.499999999996</v>
      </c>
      <c r="S13" s="14">
        <f t="shared" si="35"/>
        <v>13382.7</v>
      </c>
      <c r="T13" s="14">
        <f t="shared" si="35"/>
        <v>261</v>
      </c>
      <c r="U13" s="15">
        <f t="shared" si="35"/>
        <v>13670.400000000001</v>
      </c>
      <c r="V13" s="14">
        <f t="shared" si="35"/>
        <v>8202.7999999999993</v>
      </c>
      <c r="W13" s="14">
        <f t="shared" si="35"/>
        <v>171</v>
      </c>
      <c r="X13" s="15">
        <f t="shared" si="35"/>
        <v>8751.1</v>
      </c>
      <c r="Y13" s="15">
        <f t="shared" si="35"/>
        <v>5179.9000000000005</v>
      </c>
      <c r="Z13" s="14">
        <f t="shared" si="35"/>
        <v>0</v>
      </c>
      <c r="AA13" s="14">
        <f t="shared" si="35"/>
        <v>0</v>
      </c>
      <c r="AB13" s="14">
        <f t="shared" si="35"/>
        <v>0</v>
      </c>
      <c r="AC13" s="15">
        <f t="shared" si="35"/>
        <v>421.1</v>
      </c>
      <c r="AD13" s="15">
        <f t="shared" si="35"/>
        <v>421.1</v>
      </c>
      <c r="AE13" s="15">
        <f t="shared" si="35"/>
        <v>0</v>
      </c>
      <c r="AF13" s="14">
        <f t="shared" si="35"/>
        <v>421.1</v>
      </c>
      <c r="AG13" s="14">
        <f t="shared" si="35"/>
        <v>0</v>
      </c>
      <c r="AH13" s="14">
        <f t="shared" si="35"/>
        <v>0</v>
      </c>
      <c r="AI13" s="15">
        <f t="shared" si="35"/>
        <v>22842.6</v>
      </c>
      <c r="AJ13" s="15">
        <f t="shared" si="35"/>
        <v>867</v>
      </c>
      <c r="AK13" s="15">
        <f t="shared" si="35"/>
        <v>0</v>
      </c>
      <c r="AL13" s="14">
        <f t="shared" si="35"/>
        <v>33</v>
      </c>
      <c r="AM13" s="15">
        <f t="shared" si="35"/>
        <v>33</v>
      </c>
      <c r="AN13" s="15">
        <f t="shared" si="35"/>
        <v>0</v>
      </c>
      <c r="AO13" s="15">
        <f t="shared" si="35"/>
        <v>0</v>
      </c>
      <c r="AP13" s="15">
        <f t="shared" si="35"/>
        <v>17540.599999999999</v>
      </c>
      <c r="AQ13" s="15">
        <f t="shared" si="35"/>
        <v>1025.9299999999998</v>
      </c>
      <c r="AR13" s="15">
        <f t="shared" si="35"/>
        <v>0</v>
      </c>
      <c r="AS13" s="15">
        <f t="shared" si="35"/>
        <v>0</v>
      </c>
      <c r="AT13" s="15">
        <f t="shared" si="35"/>
        <v>946</v>
      </c>
      <c r="AU13" s="15">
        <f t="shared" si="35"/>
        <v>16736.5</v>
      </c>
      <c r="AV13" s="15">
        <f t="shared" si="35"/>
        <v>0</v>
      </c>
      <c r="AW13" s="15">
        <f t="shared" si="35"/>
        <v>16736.5</v>
      </c>
      <c r="AX13" s="15">
        <f t="shared" si="35"/>
        <v>0</v>
      </c>
      <c r="AY13" s="15">
        <f t="shared" si="35"/>
        <v>1034</v>
      </c>
      <c r="AZ13" s="15">
        <f t="shared" si="35"/>
        <v>4319.8</v>
      </c>
      <c r="BA13" s="15">
        <f t="shared" si="35"/>
        <v>4557</v>
      </c>
      <c r="BB13" s="15">
        <f t="shared" si="35"/>
        <v>24</v>
      </c>
      <c r="BC13" s="15">
        <f t="shared" si="35"/>
        <v>12</v>
      </c>
      <c r="BD13" s="15">
        <f t="shared" si="35"/>
        <v>1466</v>
      </c>
      <c r="BE13" s="15">
        <f t="shared" si="35"/>
        <v>2659</v>
      </c>
      <c r="BF13" s="15">
        <f t="shared" si="35"/>
        <v>6</v>
      </c>
      <c r="BG13" s="144">
        <f t="shared" si="35"/>
        <v>17355.869823174773</v>
      </c>
      <c r="BH13" s="144">
        <f t="shared" si="35"/>
        <v>1597.2144177531602</v>
      </c>
      <c r="BI13" s="144">
        <f t="shared" si="35"/>
        <v>0</v>
      </c>
      <c r="BJ13" s="151">
        <f t="shared" si="35"/>
        <v>6</v>
      </c>
      <c r="BK13" s="144">
        <f t="shared" si="35"/>
        <v>22421.499999999996</v>
      </c>
      <c r="BL13" s="144">
        <f t="shared" si="35"/>
        <v>13382.7</v>
      </c>
      <c r="BM13" s="144">
        <f t="shared" si="35"/>
        <v>0</v>
      </c>
      <c r="BN13" s="144">
        <f t="shared" si="35"/>
        <v>0</v>
      </c>
      <c r="BO13" s="144">
        <f t="shared" si="35"/>
        <v>0</v>
      </c>
      <c r="BP13" s="144">
        <f t="shared" si="35"/>
        <v>0</v>
      </c>
      <c r="BQ13" s="144">
        <f t="shared" si="35"/>
        <v>0</v>
      </c>
      <c r="BR13" s="144">
        <f t="shared" si="35"/>
        <v>0</v>
      </c>
      <c r="BS13" s="144">
        <f t="shared" si="35"/>
        <v>0</v>
      </c>
      <c r="BT13" s="144">
        <f t="shared" si="35"/>
        <v>0</v>
      </c>
      <c r="BU13" s="144">
        <f t="shared" si="35"/>
        <v>4557</v>
      </c>
      <c r="BV13" s="144">
        <f t="shared" ref="BV13:CI13" si="36">BV7+BV8+BV9+BV10+BV11+BV12</f>
        <v>11434.5</v>
      </c>
      <c r="BW13" s="144">
        <f t="shared" si="36"/>
        <v>0</v>
      </c>
      <c r="BX13" s="144">
        <f t="shared" si="36"/>
        <v>17540.599999999999</v>
      </c>
      <c r="BY13" s="144">
        <f t="shared" si="36"/>
        <v>2942.7000000000003</v>
      </c>
      <c r="BZ13" s="144">
        <f t="shared" si="36"/>
        <v>2942.7000000000003</v>
      </c>
      <c r="CA13" s="144">
        <f t="shared" si="36"/>
        <v>23247</v>
      </c>
      <c r="CB13" s="144">
        <f t="shared" si="36"/>
        <v>15857.8</v>
      </c>
      <c r="CC13" s="144">
        <f t="shared" si="36"/>
        <v>0</v>
      </c>
      <c r="CD13" s="144">
        <f t="shared" si="36"/>
        <v>0</v>
      </c>
      <c r="CE13" s="144">
        <f t="shared" si="36"/>
        <v>6</v>
      </c>
      <c r="CF13" s="144">
        <f t="shared" si="36"/>
        <v>16736.5</v>
      </c>
      <c r="CG13" s="144">
        <f t="shared" si="36"/>
        <v>6</v>
      </c>
      <c r="CH13" s="144">
        <f t="shared" si="36"/>
        <v>16736.5</v>
      </c>
      <c r="CI13" s="144">
        <f t="shared" si="36"/>
        <v>175</v>
      </c>
      <c r="CJ13" s="151">
        <f>CJ7+CJ8+CJ9+CJ10+CJ11+CJ12</f>
        <v>1</v>
      </c>
      <c r="CK13" s="151">
        <f>CK7+CK8+CK9+CK10+CK11+CK12</f>
        <v>4162.1000000000004</v>
      </c>
      <c r="CL13" s="152"/>
      <c r="CM13" s="151">
        <f>CM7+CM8+CM9+CM10+CM11+CM12</f>
        <v>2</v>
      </c>
      <c r="CN13" s="151">
        <f>CN7+CN8+CN9+CN10+CN11+CN12</f>
        <v>8353</v>
      </c>
      <c r="CO13" s="152"/>
      <c r="CP13" s="144">
        <f t="shared" ref="CP13:EA13" si="37">CP7+CP8+CP9+CP10+CP11+CP12</f>
        <v>6</v>
      </c>
      <c r="CQ13" s="144">
        <f t="shared" si="37"/>
        <v>6</v>
      </c>
      <c r="CR13" s="144">
        <f t="shared" si="37"/>
        <v>6</v>
      </c>
      <c r="CS13" s="144">
        <f t="shared" si="37"/>
        <v>6</v>
      </c>
      <c r="CT13" s="144">
        <f t="shared" si="37"/>
        <v>0</v>
      </c>
      <c r="CU13" s="144">
        <f t="shared" si="37"/>
        <v>4</v>
      </c>
      <c r="CV13" s="144">
        <f t="shared" si="37"/>
        <v>5</v>
      </c>
      <c r="CW13" s="144">
        <f t="shared" si="37"/>
        <v>5</v>
      </c>
      <c r="CX13" s="144">
        <f t="shared" si="37"/>
        <v>0</v>
      </c>
      <c r="CY13" s="144">
        <f t="shared" si="37"/>
        <v>432</v>
      </c>
      <c r="CZ13" s="144">
        <f t="shared" si="37"/>
        <v>264</v>
      </c>
      <c r="DA13" s="144">
        <f t="shared" si="37"/>
        <v>168</v>
      </c>
      <c r="DB13" s="144">
        <f t="shared" si="37"/>
        <v>264</v>
      </c>
      <c r="DC13" s="144">
        <f t="shared" si="37"/>
        <v>242</v>
      </c>
      <c r="DD13" s="144">
        <f t="shared" si="37"/>
        <v>23</v>
      </c>
      <c r="DE13" s="144">
        <f t="shared" si="37"/>
        <v>279</v>
      </c>
      <c r="DF13" s="144">
        <f t="shared" si="37"/>
        <v>242</v>
      </c>
      <c r="DG13" s="144">
        <f t="shared" si="37"/>
        <v>23</v>
      </c>
      <c r="DH13" s="144">
        <f t="shared" si="37"/>
        <v>279</v>
      </c>
      <c r="DI13" s="144">
        <f t="shared" si="37"/>
        <v>168</v>
      </c>
      <c r="DJ13" s="144">
        <f t="shared" si="37"/>
        <v>118</v>
      </c>
      <c r="DK13" s="144">
        <f t="shared" si="37"/>
        <v>55</v>
      </c>
      <c r="DL13" s="144">
        <f t="shared" si="37"/>
        <v>129</v>
      </c>
      <c r="DM13" s="144">
        <f t="shared" si="37"/>
        <v>118</v>
      </c>
      <c r="DN13" s="144">
        <f t="shared" si="37"/>
        <v>55</v>
      </c>
      <c r="DO13" s="144">
        <f t="shared" si="37"/>
        <v>129</v>
      </c>
      <c r="DP13" s="144">
        <f t="shared" si="37"/>
        <v>432</v>
      </c>
      <c r="DQ13" s="144">
        <f t="shared" si="37"/>
        <v>432</v>
      </c>
      <c r="DR13" s="144">
        <f t="shared" si="37"/>
        <v>2942.7000000000003</v>
      </c>
      <c r="DS13" s="144">
        <f t="shared" si="37"/>
        <v>0</v>
      </c>
      <c r="DT13" s="144">
        <f t="shared" si="37"/>
        <v>0</v>
      </c>
      <c r="DU13" s="144">
        <f t="shared" si="37"/>
        <v>0</v>
      </c>
      <c r="DV13" s="144">
        <f t="shared" si="37"/>
        <v>4141</v>
      </c>
      <c r="DW13" s="144">
        <f t="shared" si="37"/>
        <v>0</v>
      </c>
      <c r="DX13" s="144">
        <f t="shared" si="37"/>
        <v>3924</v>
      </c>
      <c r="DY13" s="144">
        <f t="shared" si="37"/>
        <v>5.3</v>
      </c>
      <c r="DZ13" s="144">
        <f t="shared" si="37"/>
        <v>226.60000000000002</v>
      </c>
      <c r="EA13" s="144">
        <f t="shared" si="37"/>
        <v>11239.6</v>
      </c>
      <c r="EB13" s="153"/>
      <c r="EC13" s="153"/>
      <c r="ED13" s="154"/>
      <c r="EE13" s="154"/>
      <c r="EF13" s="154"/>
      <c r="EG13" s="154"/>
      <c r="EH13" s="155"/>
      <c r="EI13" s="151">
        <f t="shared" ref="EI13:EN13" si="38">EI7+EI8+EI9+EI10+EI11+EI12</f>
        <v>76</v>
      </c>
      <c r="EJ13" s="151">
        <f t="shared" si="38"/>
        <v>184</v>
      </c>
      <c r="EK13" s="151">
        <f t="shared" si="38"/>
        <v>143</v>
      </c>
      <c r="EL13" s="151">
        <f t="shared" si="38"/>
        <v>29</v>
      </c>
      <c r="EM13" s="151">
        <f t="shared" si="38"/>
        <v>0</v>
      </c>
      <c r="EN13" s="151">
        <f t="shared" si="38"/>
        <v>432</v>
      </c>
      <c r="EO13" s="156"/>
      <c r="EP13" s="156"/>
      <c r="EQ13" s="156"/>
      <c r="ER13" s="156"/>
      <c r="ES13" s="156"/>
      <c r="ET13" s="156"/>
    </row>
    <row r="14" spans="1:150" s="5" customFormat="1">
      <c r="B14" s="157"/>
      <c r="C14" s="158"/>
      <c r="D14" s="158"/>
      <c r="E14" s="159"/>
      <c r="F14" s="160"/>
      <c r="G14" s="158"/>
      <c r="H14" s="159"/>
      <c r="I14" s="159"/>
      <c r="J14" s="158"/>
      <c r="K14" s="158"/>
      <c r="L14" s="158"/>
      <c r="M14" s="158"/>
      <c r="N14" s="158"/>
      <c r="O14" s="158"/>
      <c r="P14" s="158"/>
      <c r="Q14" s="158"/>
      <c r="R14" s="158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58"/>
      <c r="AK14" s="158"/>
      <c r="AL14" s="158"/>
      <c r="AM14" s="158"/>
      <c r="AN14" s="158"/>
      <c r="AO14" s="158"/>
      <c r="AP14" s="158"/>
      <c r="AQ14" s="158"/>
      <c r="AR14" s="158"/>
      <c r="AS14" s="157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62"/>
      <c r="CD14" s="162"/>
      <c r="CE14" s="162"/>
      <c r="CF14" s="162"/>
      <c r="CG14" s="162"/>
      <c r="CH14" s="162"/>
      <c r="CI14" s="162"/>
      <c r="CJ14" s="162"/>
      <c r="CK14" s="162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57"/>
      <c r="EC14" s="158"/>
      <c r="ED14" s="158"/>
      <c r="EE14" s="161"/>
      <c r="EF14" s="161"/>
      <c r="EG14" s="161"/>
      <c r="EH14" s="164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</row>
    <row r="15" spans="1:150" s="5" customFormat="1">
      <c r="B15" s="157"/>
      <c r="C15" s="158"/>
      <c r="D15" s="158"/>
      <c r="E15" s="159"/>
      <c r="F15" s="160"/>
      <c r="G15" s="158"/>
      <c r="H15" s="159"/>
      <c r="I15" s="159"/>
      <c r="J15" s="158"/>
      <c r="K15" s="158"/>
      <c r="L15" s="158"/>
      <c r="M15" s="158"/>
      <c r="N15" s="158"/>
      <c r="O15" s="158"/>
      <c r="P15" s="158"/>
      <c r="Q15" s="158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58"/>
      <c r="AK15" s="158"/>
      <c r="AL15" s="158"/>
      <c r="AM15" s="158"/>
      <c r="AN15" s="158"/>
      <c r="AO15" s="158"/>
      <c r="AP15" s="158"/>
      <c r="AQ15" s="158"/>
      <c r="AR15" s="158"/>
      <c r="AS15" s="157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62"/>
      <c r="CD15" s="162"/>
      <c r="CE15" s="162"/>
      <c r="CF15" s="162"/>
      <c r="CG15" s="162"/>
      <c r="CH15" s="162"/>
      <c r="CI15" s="162"/>
      <c r="CJ15" s="162"/>
      <c r="CK15" s="162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57"/>
      <c r="EC15" s="158"/>
      <c r="ED15" s="158"/>
      <c r="EE15" s="161"/>
      <c r="EF15" s="161"/>
      <c r="EG15" s="161"/>
      <c r="EH15" s="164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</row>
    <row r="16" spans="1:150" s="5" customFormat="1">
      <c r="B16" s="157"/>
      <c r="C16" s="162"/>
      <c r="D16" s="162"/>
      <c r="E16" s="165"/>
      <c r="F16" s="166"/>
      <c r="G16" s="162"/>
      <c r="H16" s="165"/>
      <c r="I16" s="165"/>
      <c r="J16" s="162"/>
      <c r="K16" s="167"/>
      <c r="L16" s="162"/>
      <c r="M16" s="162"/>
      <c r="N16" s="162"/>
      <c r="O16" s="162"/>
      <c r="P16" s="162"/>
      <c r="Q16" s="162"/>
      <c r="R16" s="162"/>
      <c r="S16" s="168"/>
      <c r="T16" s="168"/>
      <c r="U16" s="168"/>
      <c r="V16" s="168"/>
      <c r="W16" s="168"/>
      <c r="X16" s="168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9"/>
      <c r="AK16" s="169"/>
      <c r="AL16" s="169"/>
      <c r="AM16" s="169"/>
      <c r="AN16" s="158"/>
      <c r="AO16" s="158"/>
      <c r="AP16" s="158"/>
      <c r="AQ16" s="158"/>
      <c r="AR16" s="158"/>
      <c r="AS16" s="157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70"/>
      <c r="CB16" s="171"/>
      <c r="CC16" s="162"/>
      <c r="CD16" s="162"/>
      <c r="CE16" s="162"/>
      <c r="CF16" s="162"/>
      <c r="CG16" s="162"/>
      <c r="CH16" s="162"/>
      <c r="CI16" s="162"/>
      <c r="CJ16" s="162"/>
      <c r="CK16" s="162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57"/>
      <c r="EC16" s="158"/>
      <c r="ED16" s="158"/>
      <c r="EE16" s="161"/>
      <c r="EF16" s="161"/>
      <c r="EG16" s="161"/>
      <c r="EH16" s="164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</row>
    <row r="17" spans="2:150" s="5" customFormat="1" ht="18.75">
      <c r="B17" s="157"/>
      <c r="C17" s="162"/>
      <c r="D17" s="162"/>
      <c r="E17" s="165"/>
      <c r="F17" s="166"/>
      <c r="G17" s="162"/>
      <c r="H17" s="165"/>
      <c r="I17" s="165"/>
      <c r="J17" s="162"/>
      <c r="K17" s="167"/>
      <c r="L17" s="162"/>
      <c r="M17" s="162"/>
      <c r="N17" s="162"/>
      <c r="O17" s="172"/>
      <c r="P17" s="172"/>
      <c r="Q17" s="172"/>
      <c r="R17" s="173"/>
      <c r="S17" s="172"/>
      <c r="T17" s="174"/>
      <c r="U17" s="175"/>
      <c r="V17" s="168"/>
      <c r="W17" s="168"/>
      <c r="X17" s="168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58"/>
      <c r="AK17" s="158"/>
      <c r="AL17" s="158"/>
      <c r="AM17" s="158"/>
      <c r="AN17" s="158"/>
      <c r="AO17" s="158"/>
      <c r="AP17" s="158"/>
      <c r="AQ17" s="158"/>
      <c r="AR17" s="158"/>
      <c r="AS17" s="157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76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70"/>
      <c r="CB17" s="171"/>
      <c r="CC17" s="162"/>
      <c r="CD17" s="162"/>
      <c r="CE17" s="162"/>
      <c r="CF17" s="162"/>
      <c r="CG17" s="162"/>
      <c r="CH17" s="162"/>
      <c r="CI17" s="162"/>
      <c r="CJ17" s="162"/>
      <c r="CK17" s="162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57"/>
      <c r="EC17" s="158"/>
      <c r="ED17" s="158"/>
      <c r="EE17" s="161"/>
      <c r="EF17" s="161"/>
      <c r="EG17" s="161"/>
      <c r="EH17" s="164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</row>
    <row r="18" spans="2:150" s="5" customFormat="1">
      <c r="B18" s="157"/>
      <c r="C18" s="162"/>
      <c r="D18" s="162"/>
      <c r="E18" s="165"/>
      <c r="F18" s="166"/>
      <c r="G18" s="162"/>
      <c r="H18" s="165"/>
      <c r="I18" s="165"/>
      <c r="J18" s="162"/>
      <c r="K18" s="167"/>
      <c r="L18" s="162"/>
      <c r="M18" s="162"/>
      <c r="N18" s="162"/>
      <c r="O18" s="162"/>
      <c r="P18" s="162"/>
      <c r="Q18" s="162"/>
      <c r="R18" s="177"/>
      <c r="S18" s="168"/>
      <c r="T18" s="168"/>
      <c r="U18" s="178"/>
      <c r="V18" s="168"/>
      <c r="W18" s="168"/>
      <c r="X18" s="168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58"/>
      <c r="AK18" s="158"/>
      <c r="AL18" s="158"/>
      <c r="AM18" s="158"/>
      <c r="AN18" s="158"/>
      <c r="AO18" s="158"/>
      <c r="AP18" s="158"/>
      <c r="AQ18" s="158"/>
      <c r="AR18" s="158"/>
      <c r="AS18" s="157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70"/>
      <c r="CB18" s="171"/>
      <c r="CC18" s="162"/>
      <c r="CD18" s="162"/>
      <c r="CE18" s="162"/>
      <c r="CF18" s="162"/>
      <c r="CG18" s="162"/>
      <c r="CH18" s="162"/>
      <c r="CI18" s="162"/>
      <c r="CJ18" s="162"/>
      <c r="CK18" s="162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57"/>
      <c r="EC18" s="158"/>
      <c r="ED18" s="158"/>
      <c r="EE18" s="161"/>
      <c r="EF18" s="161"/>
      <c r="EG18" s="161"/>
      <c r="EH18" s="164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</row>
    <row r="19" spans="2:150" s="5" customFormat="1">
      <c r="B19" s="157"/>
      <c r="C19" s="162"/>
      <c r="D19" s="162"/>
      <c r="E19" s="165"/>
      <c r="F19" s="166"/>
      <c r="G19" s="162"/>
      <c r="H19" s="165"/>
      <c r="I19" s="165"/>
      <c r="J19" s="162"/>
      <c r="K19" s="167"/>
      <c r="L19" s="162"/>
      <c r="M19" s="162"/>
      <c r="N19" s="162"/>
      <c r="O19" s="162"/>
      <c r="P19" s="162"/>
      <c r="Q19" s="162"/>
      <c r="R19" s="177"/>
      <c r="S19" s="168"/>
      <c r="T19" s="168"/>
      <c r="U19" s="178"/>
      <c r="V19" s="168"/>
      <c r="W19" s="168"/>
      <c r="X19" s="168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58"/>
      <c r="AK19" s="158"/>
      <c r="AL19" s="158"/>
      <c r="AM19" s="158"/>
      <c r="AN19" s="158"/>
      <c r="AO19" s="158"/>
      <c r="AP19" s="158"/>
      <c r="AQ19" s="158"/>
      <c r="AR19" s="158"/>
      <c r="AS19" s="157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70"/>
      <c r="CB19" s="171"/>
      <c r="CC19" s="162"/>
      <c r="CD19" s="162"/>
      <c r="CE19" s="162"/>
      <c r="CF19" s="162"/>
      <c r="CG19" s="162"/>
      <c r="CH19" s="162"/>
      <c r="CI19" s="162"/>
      <c r="CJ19" s="162"/>
      <c r="CK19" s="162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57"/>
      <c r="EC19" s="158"/>
      <c r="ED19" s="158"/>
      <c r="EE19" s="161"/>
      <c r="EF19" s="161"/>
      <c r="EG19" s="161"/>
      <c r="EH19" s="164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</row>
    <row r="20" spans="2:150" s="5" customFormat="1">
      <c r="B20" s="157"/>
      <c r="C20" s="162"/>
      <c r="D20" s="162"/>
      <c r="E20" s="165"/>
      <c r="F20" s="166"/>
      <c r="G20" s="162"/>
      <c r="H20" s="165"/>
      <c r="I20" s="165"/>
      <c r="J20" s="162"/>
      <c r="K20" s="179"/>
      <c r="L20" s="162"/>
      <c r="M20" s="162"/>
      <c r="N20" s="162"/>
      <c r="O20" s="162"/>
      <c r="P20" s="162"/>
      <c r="Q20" s="162"/>
      <c r="R20" s="177"/>
      <c r="S20" s="168"/>
      <c r="T20" s="168"/>
      <c r="U20" s="178"/>
      <c r="V20" s="168"/>
      <c r="W20" s="168"/>
      <c r="X20" s="168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58"/>
      <c r="AK20" s="158"/>
      <c r="AL20" s="158"/>
      <c r="AM20" s="158"/>
      <c r="AN20" s="158"/>
      <c r="AO20" s="158"/>
      <c r="AP20" s="158"/>
      <c r="AQ20" s="158"/>
      <c r="AR20" s="158"/>
      <c r="AS20" s="157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70"/>
      <c r="CB20" s="171"/>
      <c r="CC20" s="162"/>
      <c r="CD20" s="162"/>
      <c r="CE20" s="162"/>
      <c r="CF20" s="162"/>
      <c r="CG20" s="162"/>
      <c r="CH20" s="162"/>
      <c r="CI20" s="162"/>
      <c r="CJ20" s="162"/>
      <c r="CK20" s="162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57"/>
      <c r="EC20" s="158"/>
      <c r="ED20" s="158"/>
      <c r="EE20" s="161"/>
      <c r="EF20" s="161"/>
      <c r="EG20" s="161"/>
      <c r="EH20" s="164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</row>
    <row r="21" spans="2:150" s="5" customFormat="1">
      <c r="B21" s="157"/>
      <c r="C21" s="162"/>
      <c r="D21" s="162"/>
      <c r="E21" s="165"/>
      <c r="F21" s="166"/>
      <c r="G21" s="162"/>
      <c r="H21" s="165"/>
      <c r="I21" s="165"/>
      <c r="J21" s="162"/>
      <c r="K21" s="179"/>
      <c r="L21" s="162"/>
      <c r="M21" s="162"/>
      <c r="N21" s="162"/>
      <c r="O21" s="162"/>
      <c r="P21" s="162"/>
      <c r="Q21" s="162"/>
      <c r="R21" s="177"/>
      <c r="S21" s="168"/>
      <c r="T21" s="168"/>
      <c r="U21" s="178"/>
      <c r="V21" s="168"/>
      <c r="W21" s="168"/>
      <c r="X21" s="168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58"/>
      <c r="AK21" s="158"/>
      <c r="AL21" s="158"/>
      <c r="AM21" s="158"/>
      <c r="AN21" s="158"/>
      <c r="AO21" s="158"/>
      <c r="AP21" s="158"/>
      <c r="AQ21" s="158"/>
      <c r="AR21" s="158"/>
      <c r="AS21" s="157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70"/>
      <c r="CB21" s="171"/>
      <c r="CC21" s="162"/>
      <c r="CD21" s="162"/>
      <c r="CE21" s="162"/>
      <c r="CF21" s="162"/>
      <c r="CG21" s="162"/>
      <c r="CH21" s="162"/>
      <c r="CI21" s="162"/>
      <c r="CJ21" s="162"/>
      <c r="CK21" s="162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57"/>
      <c r="EC21" s="158"/>
      <c r="ED21" s="158"/>
      <c r="EE21" s="161"/>
      <c r="EF21" s="161"/>
      <c r="EG21" s="161"/>
      <c r="EH21" s="164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</row>
    <row r="22" spans="2:150" s="5" customFormat="1">
      <c r="B22" s="157"/>
      <c r="C22" s="162"/>
      <c r="D22" s="162"/>
      <c r="E22" s="165"/>
      <c r="F22" s="166"/>
      <c r="G22" s="162"/>
      <c r="H22" s="165"/>
      <c r="I22" s="165"/>
      <c r="J22" s="162"/>
      <c r="K22" s="180"/>
      <c r="L22" s="162"/>
      <c r="M22" s="162"/>
      <c r="N22" s="162"/>
      <c r="O22" s="162"/>
      <c r="P22" s="162"/>
      <c r="Q22" s="162"/>
      <c r="R22" s="177"/>
      <c r="S22" s="168"/>
      <c r="T22" s="168"/>
      <c r="U22" s="178"/>
      <c r="V22" s="168"/>
      <c r="W22" s="168"/>
      <c r="X22" s="168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58"/>
      <c r="AK22" s="158"/>
      <c r="AL22" s="158"/>
      <c r="AM22" s="158"/>
      <c r="AN22" s="158"/>
      <c r="AO22" s="158"/>
      <c r="AP22" s="158"/>
      <c r="AQ22" s="158"/>
      <c r="AR22" s="158"/>
      <c r="AS22" s="157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81"/>
      <c r="CB22" s="18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57"/>
      <c r="EC22" s="158"/>
      <c r="ED22" s="158"/>
      <c r="EE22" s="161"/>
      <c r="EF22" s="161"/>
      <c r="EG22" s="161"/>
      <c r="EH22" s="164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</row>
    <row r="23" spans="2:150" s="5" customFormat="1">
      <c r="B23" s="157"/>
      <c r="C23" s="162"/>
      <c r="D23" s="162"/>
      <c r="E23" s="165"/>
      <c r="F23" s="166"/>
      <c r="G23" s="162"/>
      <c r="H23" s="165"/>
      <c r="I23" s="165"/>
      <c r="J23" s="162"/>
      <c r="K23" s="158"/>
      <c r="L23" s="162"/>
      <c r="M23" s="162"/>
      <c r="N23" s="162"/>
      <c r="O23" s="162"/>
      <c r="P23" s="162"/>
      <c r="Q23" s="162"/>
      <c r="R23" s="168"/>
      <c r="S23" s="168"/>
      <c r="T23" s="168"/>
      <c r="U23" s="168"/>
      <c r="V23" s="168"/>
      <c r="W23" s="168"/>
      <c r="X23" s="168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58"/>
      <c r="AK23" s="158"/>
      <c r="AL23" s="158"/>
      <c r="AM23" s="158"/>
      <c r="AN23" s="158"/>
      <c r="AO23" s="158"/>
      <c r="AP23" s="158"/>
      <c r="AQ23" s="158"/>
      <c r="AR23" s="158"/>
      <c r="AS23" s="157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62"/>
      <c r="CD23" s="162"/>
      <c r="CE23" s="162"/>
      <c r="CF23" s="162"/>
      <c r="CG23" s="162"/>
      <c r="CH23" s="162"/>
      <c r="CI23" s="162"/>
      <c r="CJ23" s="162"/>
      <c r="CK23" s="162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57"/>
      <c r="EC23" s="158"/>
      <c r="ED23" s="158"/>
      <c r="EE23" s="161"/>
      <c r="EF23" s="161"/>
      <c r="EG23" s="161"/>
      <c r="EH23" s="164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</row>
    <row r="24" spans="2:150" s="5" customFormat="1">
      <c r="B24" s="157"/>
      <c r="C24" s="178"/>
      <c r="D24" s="162"/>
      <c r="E24" s="165"/>
      <c r="F24" s="166"/>
      <c r="G24" s="162"/>
      <c r="H24" s="165"/>
      <c r="I24" s="165"/>
      <c r="J24" s="162"/>
      <c r="K24" s="158"/>
      <c r="L24" s="162"/>
      <c r="M24" s="162"/>
      <c r="N24" s="162"/>
      <c r="O24" s="162"/>
      <c r="P24" s="162"/>
      <c r="Q24" s="162"/>
      <c r="R24" s="178"/>
      <c r="S24" s="168"/>
      <c r="T24" s="168"/>
      <c r="U24" s="178"/>
      <c r="V24" s="168"/>
      <c r="W24" s="168"/>
      <c r="X24" s="178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58"/>
      <c r="AK24" s="158"/>
      <c r="AL24" s="158"/>
      <c r="AM24" s="158"/>
      <c r="AN24" s="158"/>
      <c r="AO24" s="158"/>
      <c r="AP24" s="158"/>
      <c r="AQ24" s="158"/>
      <c r="AR24" s="158"/>
      <c r="AS24" s="157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71"/>
      <c r="CC24" s="162"/>
      <c r="CD24" s="162"/>
      <c r="CE24" s="162"/>
      <c r="CF24" s="162"/>
      <c r="CG24" s="162"/>
      <c r="CH24" s="162"/>
      <c r="CI24" s="162"/>
      <c r="CJ24" s="162"/>
      <c r="CK24" s="162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57"/>
      <c r="EC24" s="158"/>
      <c r="ED24" s="158"/>
      <c r="EE24" s="161"/>
      <c r="EF24" s="161"/>
      <c r="EG24" s="161"/>
      <c r="EH24" s="164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</row>
    <row r="25" spans="2:150" s="5" customFormat="1">
      <c r="B25" s="157"/>
      <c r="C25" s="158"/>
      <c r="D25" s="158"/>
      <c r="E25" s="159"/>
      <c r="F25" s="160"/>
      <c r="G25" s="158"/>
      <c r="H25" s="159"/>
      <c r="I25" s="159"/>
      <c r="J25" s="158"/>
      <c r="K25" s="158"/>
      <c r="L25" s="158"/>
      <c r="M25" s="158"/>
      <c r="N25" s="158"/>
      <c r="O25" s="158"/>
      <c r="P25" s="158"/>
      <c r="Q25" s="158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58"/>
      <c r="AK25" s="158"/>
      <c r="AL25" s="158"/>
      <c r="AM25" s="158"/>
      <c r="AN25" s="158"/>
      <c r="AO25" s="158"/>
      <c r="AP25" s="158"/>
      <c r="AQ25" s="158"/>
      <c r="AR25" s="158"/>
      <c r="AS25" s="157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62"/>
      <c r="CD25" s="162"/>
      <c r="CE25" s="162"/>
      <c r="CF25" s="162"/>
      <c r="CG25" s="162"/>
      <c r="CH25" s="162"/>
      <c r="CI25" s="162"/>
      <c r="CJ25" s="162"/>
      <c r="CK25" s="162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57"/>
      <c r="EC25" s="158"/>
      <c r="ED25" s="158"/>
      <c r="EE25" s="161"/>
      <c r="EF25" s="161"/>
      <c r="EG25" s="161"/>
      <c r="EH25" s="164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</row>
    <row r="26" spans="2:150">
      <c r="E26" s="183"/>
      <c r="F26" s="184"/>
      <c r="H26" s="183"/>
      <c r="I26" s="183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EE26" s="185"/>
      <c r="EF26" s="185"/>
      <c r="EG26" s="185"/>
    </row>
    <row r="27" spans="2:150">
      <c r="E27" s="183"/>
      <c r="F27" s="184"/>
      <c r="H27" s="183"/>
      <c r="I27" s="183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EE27" s="185"/>
      <c r="EF27" s="185"/>
      <c r="EG27" s="185"/>
    </row>
    <row r="28" spans="2:150">
      <c r="E28" s="183"/>
      <c r="F28" s="184"/>
      <c r="H28" s="183"/>
      <c r="I28" s="183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EE28" s="185"/>
      <c r="EF28" s="185"/>
      <c r="EG28" s="185"/>
    </row>
    <row r="29" spans="2:150">
      <c r="E29" s="183"/>
      <c r="F29" s="184"/>
      <c r="H29" s="183"/>
      <c r="I29" s="183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EE29" s="185"/>
      <c r="EF29" s="185"/>
      <c r="EG29" s="185"/>
    </row>
    <row r="30" spans="2:150">
      <c r="E30" s="183"/>
      <c r="F30" s="184"/>
      <c r="H30" s="183"/>
      <c r="I30" s="183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EE30" s="185"/>
      <c r="EF30" s="185"/>
      <c r="EG30" s="185"/>
    </row>
    <row r="31" spans="2:150">
      <c r="E31" s="183"/>
      <c r="F31" s="184"/>
      <c r="H31" s="183"/>
      <c r="I31" s="183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EE31" s="185"/>
      <c r="EF31" s="185"/>
      <c r="EG31" s="185"/>
    </row>
    <row r="32" spans="2:150">
      <c r="E32" s="183"/>
      <c r="F32" s="184"/>
      <c r="H32" s="183"/>
      <c r="I32" s="183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EE32" s="185"/>
      <c r="EF32" s="185"/>
      <c r="EG32" s="185"/>
    </row>
    <row r="33" spans="5:138">
      <c r="E33" s="183"/>
      <c r="F33" s="184"/>
      <c r="H33" s="183"/>
      <c r="I33" s="183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EE33" s="185"/>
      <c r="EF33" s="185"/>
      <c r="EG33" s="185"/>
    </row>
    <row r="34" spans="5:138">
      <c r="E34" s="183"/>
      <c r="F34" s="184"/>
      <c r="H34" s="183"/>
      <c r="I34" s="183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EE34" s="185"/>
      <c r="EF34" s="185"/>
      <c r="EG34" s="185"/>
    </row>
    <row r="35" spans="5:138">
      <c r="E35" s="183"/>
      <c r="F35" s="184"/>
      <c r="H35" s="183"/>
      <c r="I35" s="183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EE35" s="185"/>
      <c r="EF35" s="185"/>
      <c r="EG35" s="185"/>
    </row>
    <row r="36" spans="5:138">
      <c r="E36" s="183"/>
      <c r="F36" s="184"/>
      <c r="H36" s="183"/>
      <c r="I36" s="183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EE36" s="185"/>
      <c r="EF36" s="185"/>
      <c r="EG36" s="185"/>
    </row>
    <row r="37" spans="5:138">
      <c r="E37" s="183"/>
      <c r="F37" s="184"/>
      <c r="H37" s="183"/>
      <c r="I37" s="183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EE37" s="185"/>
      <c r="EF37" s="185"/>
      <c r="EG37" s="185"/>
    </row>
    <row r="38" spans="5:138">
      <c r="E38" s="183"/>
      <c r="F38" s="184"/>
      <c r="H38" s="183"/>
      <c r="I38" s="183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EE38" s="185"/>
      <c r="EF38" s="185"/>
      <c r="EG38" s="185"/>
    </row>
    <row r="39" spans="5:138">
      <c r="E39" s="183"/>
      <c r="F39" s="184"/>
      <c r="H39" s="183"/>
      <c r="I39" s="183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EE39" s="185"/>
      <c r="EF39" s="185"/>
      <c r="EG39" s="185"/>
    </row>
    <row r="40" spans="5:138">
      <c r="E40" s="183"/>
      <c r="F40" s="184"/>
      <c r="H40" s="183"/>
      <c r="I40" s="183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EE40" s="185"/>
      <c r="EF40" s="185"/>
      <c r="EG40" s="185"/>
    </row>
    <row r="41" spans="5:138">
      <c r="E41" s="183"/>
      <c r="F41" s="184"/>
      <c r="H41" s="183"/>
      <c r="I41" s="183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EE41" s="185"/>
      <c r="EF41" s="185"/>
      <c r="EG41" s="185"/>
    </row>
    <row r="42" spans="5:138">
      <c r="E42" s="183"/>
      <c r="F42" s="184"/>
      <c r="H42" s="183"/>
      <c r="I42" s="183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EE42" s="185"/>
      <c r="EF42" s="185"/>
      <c r="EG42" s="185"/>
    </row>
    <row r="43" spans="5:138">
      <c r="E43" s="183"/>
      <c r="F43" s="184"/>
      <c r="H43" s="183"/>
      <c r="I43" s="183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EE43" s="185"/>
      <c r="EF43" s="185"/>
      <c r="EG43" s="185"/>
      <c r="EH43" s="185"/>
    </row>
    <row r="44" spans="5:138">
      <c r="E44" s="183"/>
      <c r="F44" s="184"/>
      <c r="H44" s="183"/>
      <c r="I44" s="183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EE44" s="185"/>
      <c r="EF44" s="185"/>
      <c r="EG44" s="185"/>
      <c r="EH44" s="185"/>
    </row>
    <row r="45" spans="5:138">
      <c r="E45" s="183"/>
      <c r="F45" s="184"/>
      <c r="H45" s="183"/>
      <c r="I45" s="183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EE45" s="185"/>
      <c r="EF45" s="185"/>
      <c r="EG45" s="185"/>
      <c r="EH45" s="185"/>
    </row>
    <row r="46" spans="5:138">
      <c r="E46" s="183"/>
      <c r="F46" s="184"/>
      <c r="G46" s="185"/>
      <c r="H46" s="183"/>
      <c r="I46" s="183"/>
      <c r="J46" s="185"/>
      <c r="K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ED46" s="185"/>
      <c r="EE46" s="185"/>
      <c r="EF46" s="185"/>
      <c r="EG46" s="185"/>
      <c r="EH46" s="185"/>
    </row>
    <row r="47" spans="5:138">
      <c r="E47" s="183"/>
      <c r="F47" s="184"/>
      <c r="H47" s="183"/>
      <c r="I47" s="183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EE47" s="185"/>
      <c r="EF47" s="185"/>
      <c r="EG47" s="185"/>
      <c r="EH47" s="185"/>
    </row>
    <row r="48" spans="5:138">
      <c r="E48" s="183"/>
      <c r="F48" s="184"/>
      <c r="H48" s="183"/>
      <c r="I48" s="183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EE48" s="185"/>
      <c r="EF48" s="185"/>
      <c r="EG48" s="185"/>
      <c r="EH48" s="185"/>
    </row>
    <row r="49" spans="5:138">
      <c r="E49" s="183"/>
      <c r="F49" s="184"/>
      <c r="H49" s="183"/>
      <c r="I49" s="183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EE49" s="185"/>
      <c r="EF49" s="185"/>
      <c r="EG49" s="185"/>
      <c r="EH49" s="185"/>
    </row>
    <row r="50" spans="5:138">
      <c r="E50" s="183"/>
      <c r="F50" s="184"/>
      <c r="H50" s="183"/>
      <c r="I50" s="183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EE50" s="185"/>
      <c r="EF50" s="185"/>
      <c r="EG50" s="185"/>
      <c r="EH50" s="185"/>
    </row>
    <row r="51" spans="5:138">
      <c r="E51" s="183"/>
      <c r="F51" s="184"/>
      <c r="H51" s="183"/>
      <c r="I51" s="183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EE51" s="185"/>
      <c r="EF51" s="185"/>
      <c r="EG51" s="185"/>
      <c r="EH51" s="185"/>
    </row>
    <row r="52" spans="5:138">
      <c r="E52" s="183"/>
      <c r="F52" s="184"/>
      <c r="H52" s="183"/>
      <c r="I52" s="183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EE52" s="185"/>
      <c r="EF52" s="185"/>
      <c r="EG52" s="185"/>
      <c r="EH52" s="185"/>
    </row>
    <row r="53" spans="5:138">
      <c r="E53" s="183"/>
      <c r="F53" s="184"/>
      <c r="H53" s="183"/>
      <c r="I53" s="183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EE53" s="185"/>
      <c r="EF53" s="185"/>
      <c r="EG53" s="185"/>
      <c r="EH53" s="185"/>
    </row>
    <row r="54" spans="5:138">
      <c r="E54" s="183"/>
      <c r="F54" s="184"/>
      <c r="H54" s="183"/>
      <c r="I54" s="183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EE54" s="185"/>
      <c r="EF54" s="185"/>
      <c r="EG54" s="185"/>
      <c r="EH54" s="185"/>
    </row>
    <row r="55" spans="5:138">
      <c r="E55" s="183"/>
      <c r="F55" s="184"/>
      <c r="H55" s="183"/>
      <c r="I55" s="183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EE55" s="185"/>
      <c r="EF55" s="185"/>
      <c r="EG55" s="185"/>
      <c r="EH55" s="185"/>
    </row>
    <row r="56" spans="5:138">
      <c r="E56" s="183"/>
      <c r="F56" s="184"/>
      <c r="H56" s="183"/>
      <c r="I56" s="183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EE56" s="185"/>
      <c r="EF56" s="185"/>
      <c r="EG56" s="185"/>
      <c r="EH56" s="185"/>
    </row>
    <row r="57" spans="5:138">
      <c r="E57" s="183"/>
      <c r="F57" s="184"/>
      <c r="H57" s="183"/>
      <c r="I57" s="183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EE57" s="185"/>
      <c r="EF57" s="185"/>
      <c r="EG57" s="185"/>
      <c r="EH57" s="185"/>
    </row>
    <row r="58" spans="5:138">
      <c r="E58" s="183"/>
      <c r="F58" s="184"/>
      <c r="H58" s="183"/>
      <c r="I58" s="183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EE58" s="185"/>
      <c r="EF58" s="185"/>
      <c r="EG58" s="185"/>
      <c r="EH58" s="185"/>
    </row>
    <row r="59" spans="5:138">
      <c r="E59" s="183"/>
      <c r="F59" s="184"/>
      <c r="H59" s="183"/>
      <c r="I59" s="183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EE59" s="185"/>
      <c r="EF59" s="185"/>
      <c r="EG59" s="185"/>
      <c r="EH59" s="185"/>
    </row>
    <row r="60" spans="5:138">
      <c r="E60" s="183"/>
      <c r="F60" s="184"/>
      <c r="H60" s="183"/>
      <c r="I60" s="183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EE60" s="185"/>
      <c r="EF60" s="185"/>
      <c r="EG60" s="185"/>
      <c r="EH60" s="185"/>
    </row>
    <row r="61" spans="5:138">
      <c r="E61" s="183"/>
      <c r="F61" s="184"/>
      <c r="H61" s="183"/>
      <c r="I61" s="183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EE61" s="185"/>
      <c r="EF61" s="185"/>
      <c r="EG61" s="185"/>
      <c r="EH61" s="185"/>
    </row>
    <row r="62" spans="5:138">
      <c r="E62" s="183"/>
      <c r="F62" s="184"/>
      <c r="H62" s="183"/>
      <c r="I62" s="183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EE62" s="185"/>
      <c r="EF62" s="185"/>
      <c r="EG62" s="185"/>
      <c r="EH62" s="185"/>
    </row>
    <row r="63" spans="5:138">
      <c r="E63" s="183"/>
      <c r="F63" s="184"/>
      <c r="H63" s="183"/>
      <c r="I63" s="183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EE63" s="185"/>
      <c r="EF63" s="185"/>
      <c r="EG63" s="185"/>
      <c r="EH63" s="185"/>
    </row>
    <row r="64" spans="5:138">
      <c r="E64" s="183"/>
      <c r="F64" s="184"/>
      <c r="H64" s="183"/>
      <c r="I64" s="183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EE64" s="185"/>
      <c r="EF64" s="185"/>
      <c r="EG64" s="185"/>
      <c r="EH64" s="185"/>
    </row>
    <row r="65" spans="5:138">
      <c r="E65" s="183"/>
      <c r="F65" s="184"/>
      <c r="H65" s="183"/>
      <c r="I65" s="183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EE65" s="185"/>
      <c r="EF65" s="185"/>
      <c r="EG65" s="185"/>
      <c r="EH65" s="185"/>
    </row>
    <row r="66" spans="5:138">
      <c r="E66" s="183"/>
      <c r="F66" s="184"/>
      <c r="H66" s="183"/>
      <c r="I66" s="183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EE66" s="185"/>
      <c r="EF66" s="185"/>
      <c r="EG66" s="185"/>
      <c r="EH66" s="185"/>
    </row>
    <row r="67" spans="5:138">
      <c r="E67" s="183"/>
      <c r="F67" s="184"/>
      <c r="H67" s="183"/>
      <c r="I67" s="183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EE67" s="185"/>
      <c r="EF67" s="185"/>
      <c r="EG67" s="185"/>
      <c r="EH67" s="185"/>
    </row>
    <row r="68" spans="5:138">
      <c r="E68" s="183"/>
      <c r="F68" s="184"/>
      <c r="H68" s="183"/>
      <c r="I68" s="183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EE68" s="185"/>
      <c r="EF68" s="185"/>
      <c r="EG68" s="185"/>
      <c r="EH68" s="185"/>
    </row>
    <row r="69" spans="5:138">
      <c r="E69" s="183"/>
      <c r="F69" s="184"/>
      <c r="H69" s="183"/>
      <c r="I69" s="183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EE69" s="185"/>
      <c r="EF69" s="185"/>
      <c r="EG69" s="185"/>
      <c r="EH69" s="185"/>
    </row>
    <row r="70" spans="5:138">
      <c r="E70" s="183"/>
      <c r="F70" s="184"/>
      <c r="H70" s="183"/>
      <c r="I70" s="183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EE70" s="185"/>
      <c r="EF70" s="185"/>
      <c r="EG70" s="185"/>
      <c r="EH70" s="185"/>
    </row>
    <row r="71" spans="5:138">
      <c r="E71" s="183"/>
      <c r="F71" s="184"/>
      <c r="H71" s="183"/>
      <c r="I71" s="183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EE71" s="185"/>
      <c r="EF71" s="185"/>
      <c r="EG71" s="185"/>
      <c r="EH71" s="185"/>
    </row>
    <row r="72" spans="5:138">
      <c r="E72" s="183"/>
      <c r="F72" s="184"/>
      <c r="H72" s="183"/>
      <c r="I72" s="183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EE72" s="185"/>
      <c r="EF72" s="185"/>
      <c r="EG72" s="185"/>
      <c r="EH72" s="185"/>
    </row>
    <row r="73" spans="5:138">
      <c r="E73" s="183"/>
      <c r="F73" s="184"/>
      <c r="H73" s="183"/>
      <c r="I73" s="183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EE73" s="185"/>
      <c r="EF73" s="185"/>
      <c r="EG73" s="185"/>
      <c r="EH73" s="185"/>
    </row>
    <row r="74" spans="5:138">
      <c r="E74" s="183"/>
      <c r="F74" s="184"/>
      <c r="H74" s="183"/>
      <c r="I74" s="183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EE74" s="185"/>
      <c r="EF74" s="185"/>
      <c r="EG74" s="185"/>
      <c r="EH74" s="185"/>
    </row>
    <row r="75" spans="5:138">
      <c r="E75" s="183"/>
      <c r="F75" s="184"/>
      <c r="H75" s="183"/>
      <c r="I75" s="183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EE75" s="185"/>
      <c r="EF75" s="185"/>
      <c r="EG75" s="185"/>
      <c r="EH75" s="185"/>
    </row>
    <row r="76" spans="5:138">
      <c r="E76" s="183"/>
      <c r="F76" s="184"/>
      <c r="H76" s="183"/>
      <c r="I76" s="183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EE76" s="185"/>
      <c r="EF76" s="185"/>
      <c r="EG76" s="185"/>
      <c r="EH76" s="185"/>
    </row>
    <row r="77" spans="5:138">
      <c r="E77" s="183"/>
      <c r="F77" s="184"/>
      <c r="H77" s="183"/>
      <c r="I77" s="183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EE77" s="185"/>
      <c r="EF77" s="185"/>
      <c r="EG77" s="185"/>
      <c r="EH77" s="185"/>
    </row>
    <row r="78" spans="5:138">
      <c r="E78" s="183"/>
      <c r="F78" s="184"/>
      <c r="H78" s="183"/>
      <c r="I78" s="183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EE78" s="185"/>
      <c r="EF78" s="185"/>
      <c r="EG78" s="185"/>
      <c r="EH78" s="185"/>
    </row>
    <row r="79" spans="5:138">
      <c r="E79" s="183"/>
      <c r="F79" s="184"/>
      <c r="H79" s="183"/>
      <c r="I79" s="183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EE79" s="185"/>
      <c r="EF79" s="185"/>
      <c r="EG79" s="185"/>
      <c r="EH79" s="185"/>
    </row>
    <row r="80" spans="5:138">
      <c r="E80" s="183"/>
      <c r="F80" s="184"/>
      <c r="H80" s="183"/>
      <c r="I80" s="183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EE80" s="185"/>
      <c r="EF80" s="185"/>
      <c r="EG80" s="185"/>
      <c r="EH80" s="185"/>
    </row>
    <row r="81" spans="5:138">
      <c r="E81" s="183"/>
      <c r="F81" s="184"/>
      <c r="H81" s="183"/>
      <c r="I81" s="183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EE81" s="185"/>
      <c r="EF81" s="185"/>
      <c r="EG81" s="185"/>
      <c r="EH81" s="185"/>
    </row>
    <row r="82" spans="5:138">
      <c r="E82" s="183"/>
      <c r="F82" s="184"/>
      <c r="H82" s="183"/>
      <c r="I82" s="183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EE82" s="185"/>
      <c r="EF82" s="185"/>
      <c r="EG82" s="185"/>
      <c r="EH82" s="185"/>
    </row>
    <row r="83" spans="5:138">
      <c r="E83" s="183"/>
      <c r="F83" s="184"/>
      <c r="H83" s="183"/>
      <c r="I83" s="183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EE83" s="185"/>
      <c r="EF83" s="185"/>
      <c r="EG83" s="185"/>
      <c r="EH83" s="185"/>
    </row>
    <row r="84" spans="5:138">
      <c r="E84" s="183"/>
      <c r="F84" s="184"/>
      <c r="H84" s="183"/>
      <c r="I84" s="183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EE84" s="185"/>
      <c r="EF84" s="185"/>
      <c r="EG84" s="185"/>
      <c r="EH84" s="185"/>
    </row>
    <row r="85" spans="5:138">
      <c r="E85" s="183"/>
      <c r="F85" s="184"/>
      <c r="H85" s="183"/>
      <c r="I85" s="183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EE85" s="185"/>
      <c r="EF85" s="185"/>
      <c r="EG85" s="185"/>
      <c r="EH85" s="185"/>
    </row>
    <row r="86" spans="5:138">
      <c r="E86" s="183"/>
      <c r="F86" s="184"/>
      <c r="H86" s="183"/>
      <c r="I86" s="183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EE86" s="185"/>
      <c r="EF86" s="185"/>
      <c r="EG86" s="185"/>
      <c r="EH86" s="185"/>
    </row>
    <row r="87" spans="5:138">
      <c r="E87" s="183"/>
      <c r="F87" s="184"/>
      <c r="H87" s="183"/>
      <c r="I87" s="183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EE87" s="185"/>
      <c r="EF87" s="185"/>
      <c r="EG87" s="185"/>
      <c r="EH87" s="185"/>
    </row>
    <row r="88" spans="5:138">
      <c r="E88" s="183"/>
      <c r="F88" s="184"/>
      <c r="H88" s="183"/>
      <c r="I88" s="183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EE88" s="185"/>
      <c r="EF88" s="185"/>
      <c r="EG88" s="185"/>
      <c r="EH88" s="185"/>
    </row>
    <row r="89" spans="5:138">
      <c r="E89" s="183"/>
      <c r="F89" s="184"/>
      <c r="H89" s="183"/>
      <c r="I89" s="183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EE89" s="185"/>
      <c r="EF89" s="185"/>
      <c r="EG89" s="185"/>
      <c r="EH89" s="185"/>
    </row>
    <row r="90" spans="5:138">
      <c r="E90" s="183"/>
      <c r="F90" s="184"/>
      <c r="H90" s="183"/>
      <c r="I90" s="183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EE90" s="185"/>
      <c r="EF90" s="185"/>
      <c r="EG90" s="185"/>
      <c r="EH90" s="185"/>
    </row>
    <row r="91" spans="5:138">
      <c r="E91" s="183"/>
      <c r="F91" s="184"/>
      <c r="H91" s="183"/>
      <c r="I91" s="183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EE91" s="185"/>
      <c r="EF91" s="185"/>
      <c r="EG91" s="185"/>
      <c r="EH91" s="185"/>
    </row>
    <row r="92" spans="5:138">
      <c r="E92" s="183"/>
      <c r="F92" s="184"/>
      <c r="H92" s="183"/>
      <c r="I92" s="183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EE92" s="185"/>
      <c r="EF92" s="185"/>
      <c r="EG92" s="185"/>
      <c r="EH92" s="185"/>
    </row>
    <row r="93" spans="5:138">
      <c r="E93" s="183"/>
      <c r="F93" s="184"/>
      <c r="H93" s="183"/>
      <c r="I93" s="183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EE93" s="185"/>
      <c r="EF93" s="185"/>
      <c r="EG93" s="185"/>
      <c r="EH93" s="185"/>
    </row>
    <row r="94" spans="5:138">
      <c r="E94" s="183"/>
      <c r="F94" s="184"/>
      <c r="H94" s="183"/>
      <c r="I94" s="183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EE94" s="185"/>
      <c r="EF94" s="185"/>
      <c r="EG94" s="185"/>
      <c r="EH94" s="185"/>
    </row>
    <row r="95" spans="5:138">
      <c r="E95" s="183"/>
      <c r="F95" s="184"/>
      <c r="H95" s="183"/>
      <c r="I95" s="183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EE95" s="185"/>
      <c r="EF95" s="185"/>
      <c r="EG95" s="185"/>
      <c r="EH95" s="185"/>
    </row>
    <row r="96" spans="5:138">
      <c r="E96" s="183"/>
      <c r="F96" s="184"/>
      <c r="H96" s="183"/>
      <c r="I96" s="183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EE96" s="185"/>
      <c r="EF96" s="185"/>
      <c r="EG96" s="185"/>
      <c r="EH96" s="185"/>
    </row>
    <row r="97" spans="5:138">
      <c r="E97" s="183"/>
      <c r="F97" s="184"/>
      <c r="H97" s="183"/>
      <c r="I97" s="183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EE97" s="185"/>
      <c r="EF97" s="185"/>
      <c r="EG97" s="185"/>
      <c r="EH97" s="185"/>
    </row>
    <row r="98" spans="5:138">
      <c r="E98" s="183"/>
      <c r="F98" s="184"/>
      <c r="H98" s="183"/>
      <c r="I98" s="183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EE98" s="185"/>
      <c r="EF98" s="185"/>
      <c r="EG98" s="185"/>
      <c r="EH98" s="185"/>
    </row>
    <row r="99" spans="5:138">
      <c r="E99" s="183"/>
      <c r="F99" s="184"/>
      <c r="H99" s="183"/>
      <c r="I99" s="183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EE99" s="185"/>
      <c r="EF99" s="185"/>
      <c r="EG99" s="185"/>
      <c r="EH99" s="185"/>
    </row>
    <row r="100" spans="5:138">
      <c r="E100" s="183"/>
      <c r="F100" s="184"/>
      <c r="H100" s="183"/>
      <c r="I100" s="183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EE100" s="185"/>
      <c r="EF100" s="185"/>
      <c r="EG100" s="185"/>
      <c r="EH100" s="185"/>
    </row>
    <row r="101" spans="5:138">
      <c r="E101" s="183"/>
      <c r="F101" s="184"/>
      <c r="H101" s="183"/>
      <c r="I101" s="183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EE101" s="185"/>
      <c r="EF101" s="185"/>
      <c r="EG101" s="185"/>
      <c r="EH101" s="185"/>
    </row>
    <row r="102" spans="5:138">
      <c r="E102" s="183"/>
      <c r="F102" s="184"/>
      <c r="H102" s="183"/>
      <c r="I102" s="183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EE102" s="185"/>
      <c r="EF102" s="185"/>
      <c r="EG102" s="185"/>
      <c r="EH102" s="185"/>
    </row>
    <row r="103" spans="5:138">
      <c r="E103" s="183"/>
      <c r="F103" s="184"/>
      <c r="H103" s="183"/>
      <c r="I103" s="183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EE103" s="185"/>
      <c r="EF103" s="185"/>
      <c r="EG103" s="185"/>
      <c r="EH103" s="185"/>
    </row>
    <row r="104" spans="5:138">
      <c r="E104" s="183"/>
      <c r="F104" s="184"/>
      <c r="H104" s="183"/>
      <c r="I104" s="183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EE104" s="185"/>
      <c r="EF104" s="185"/>
      <c r="EG104" s="185"/>
      <c r="EH104" s="185"/>
    </row>
    <row r="105" spans="5:138">
      <c r="E105" s="183"/>
      <c r="F105" s="184"/>
      <c r="H105" s="183"/>
      <c r="I105" s="183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EE105" s="185"/>
      <c r="EF105" s="185"/>
      <c r="EG105" s="185"/>
      <c r="EH105" s="185"/>
    </row>
    <row r="106" spans="5:138">
      <c r="E106" s="183"/>
      <c r="F106" s="184"/>
      <c r="H106" s="183"/>
      <c r="I106" s="183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EE106" s="185"/>
      <c r="EF106" s="185"/>
      <c r="EG106" s="185"/>
      <c r="EH106" s="185"/>
    </row>
    <row r="107" spans="5:138">
      <c r="E107" s="183"/>
      <c r="F107" s="184"/>
      <c r="H107" s="183"/>
      <c r="I107" s="183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EE107" s="185"/>
      <c r="EF107" s="185"/>
      <c r="EG107" s="185"/>
      <c r="EH107" s="185"/>
    </row>
    <row r="108" spans="5:138">
      <c r="E108" s="183"/>
      <c r="F108" s="184"/>
      <c r="H108" s="183"/>
      <c r="I108" s="183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EE108" s="185"/>
      <c r="EF108" s="185"/>
      <c r="EG108" s="185"/>
      <c r="EH108" s="185"/>
    </row>
    <row r="109" spans="5:138">
      <c r="E109" s="183"/>
      <c r="F109" s="184"/>
      <c r="H109" s="183"/>
      <c r="I109" s="183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EE109" s="185"/>
      <c r="EF109" s="185"/>
      <c r="EG109" s="185"/>
      <c r="EH109" s="185"/>
    </row>
    <row r="110" spans="5:138">
      <c r="E110" s="183"/>
      <c r="F110" s="184"/>
      <c r="H110" s="183"/>
      <c r="I110" s="183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EE110" s="185"/>
      <c r="EF110" s="185"/>
      <c r="EG110" s="185"/>
      <c r="EH110" s="185"/>
    </row>
    <row r="111" spans="5:138">
      <c r="E111" s="183"/>
      <c r="F111" s="184"/>
      <c r="H111" s="183"/>
      <c r="I111" s="183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EE111" s="185"/>
      <c r="EF111" s="185"/>
      <c r="EG111" s="185"/>
      <c r="EH111" s="185"/>
    </row>
    <row r="112" spans="5:138">
      <c r="E112" s="183"/>
      <c r="F112" s="184"/>
      <c r="G112" s="185"/>
      <c r="H112" s="183"/>
      <c r="I112" s="183"/>
      <c r="J112" s="185"/>
      <c r="K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ED112" s="185"/>
      <c r="EE112" s="185"/>
      <c r="EF112" s="185"/>
      <c r="EG112" s="185"/>
      <c r="EH112" s="185"/>
    </row>
    <row r="113" spans="5:138">
      <c r="E113" s="183"/>
      <c r="F113" s="184"/>
      <c r="H113" s="183"/>
      <c r="I113" s="183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EE113" s="185"/>
      <c r="EF113" s="185"/>
      <c r="EG113" s="185"/>
      <c r="EH113" s="185"/>
    </row>
    <row r="114" spans="5:138">
      <c r="E114" s="183"/>
      <c r="F114" s="184"/>
      <c r="H114" s="183"/>
      <c r="I114" s="183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EE114" s="185"/>
      <c r="EF114" s="185"/>
      <c r="EG114" s="185"/>
      <c r="EH114" s="185"/>
    </row>
    <row r="115" spans="5:138">
      <c r="E115" s="183"/>
      <c r="F115" s="184"/>
      <c r="H115" s="183"/>
      <c r="I115" s="183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EE115" s="185"/>
      <c r="EF115" s="185"/>
      <c r="EG115" s="185"/>
      <c r="EH115" s="185"/>
    </row>
    <row r="116" spans="5:138">
      <c r="E116" s="183"/>
      <c r="F116" s="184"/>
      <c r="H116" s="183"/>
      <c r="I116" s="183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EE116" s="185"/>
      <c r="EF116" s="185"/>
      <c r="EG116" s="185"/>
      <c r="EH116" s="185"/>
    </row>
    <row r="117" spans="5:138">
      <c r="E117" s="183"/>
      <c r="F117" s="184"/>
      <c r="H117" s="183"/>
      <c r="I117" s="183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EE117" s="185"/>
      <c r="EF117" s="185"/>
      <c r="EG117" s="185"/>
      <c r="EH117" s="185"/>
    </row>
    <row r="118" spans="5:138">
      <c r="E118" s="183"/>
      <c r="F118" s="184"/>
      <c r="H118" s="183"/>
      <c r="I118" s="183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EE118" s="185"/>
      <c r="EF118" s="185"/>
      <c r="EG118" s="185"/>
      <c r="EH118" s="185"/>
    </row>
    <row r="119" spans="5:138">
      <c r="E119" s="183"/>
      <c r="F119" s="184"/>
      <c r="H119" s="183"/>
      <c r="I119" s="183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EE119" s="185"/>
      <c r="EF119" s="185"/>
      <c r="EG119" s="185"/>
      <c r="EH119" s="185"/>
    </row>
    <row r="120" spans="5:138">
      <c r="E120" s="183"/>
      <c r="F120" s="184"/>
      <c r="H120" s="183"/>
      <c r="I120" s="183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EE120" s="185"/>
      <c r="EF120" s="185"/>
      <c r="EG120" s="185"/>
      <c r="EH120" s="185"/>
    </row>
    <row r="121" spans="5:138">
      <c r="E121" s="183"/>
      <c r="F121" s="184"/>
      <c r="H121" s="183"/>
      <c r="I121" s="183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EE121" s="185"/>
      <c r="EF121" s="185"/>
      <c r="EG121" s="185"/>
      <c r="EH121" s="185"/>
    </row>
    <row r="122" spans="5:138">
      <c r="E122" s="183"/>
      <c r="F122" s="184"/>
      <c r="H122" s="183"/>
      <c r="I122" s="183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EE122" s="185"/>
      <c r="EF122" s="185"/>
      <c r="EG122" s="185"/>
      <c r="EH122" s="185"/>
    </row>
    <row r="123" spans="5:138">
      <c r="E123" s="183"/>
      <c r="F123" s="184"/>
      <c r="H123" s="183"/>
      <c r="I123" s="183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EE123" s="185"/>
      <c r="EF123" s="185"/>
      <c r="EG123" s="185"/>
      <c r="EH123" s="185"/>
    </row>
    <row r="124" spans="5:138">
      <c r="E124" s="183"/>
      <c r="F124" s="184"/>
      <c r="H124" s="183"/>
      <c r="I124" s="183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  <c r="AH124" s="185"/>
      <c r="AI124" s="185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EE124" s="185"/>
      <c r="EF124" s="185"/>
      <c r="EG124" s="185"/>
      <c r="EH124" s="185"/>
    </row>
    <row r="125" spans="5:138">
      <c r="E125" s="183"/>
      <c r="F125" s="184"/>
      <c r="H125" s="183"/>
      <c r="I125" s="183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EE125" s="185"/>
      <c r="EF125" s="185"/>
      <c r="EG125" s="185"/>
      <c r="EH125" s="185"/>
    </row>
    <row r="126" spans="5:138">
      <c r="E126" s="183"/>
      <c r="F126" s="184"/>
      <c r="H126" s="183"/>
      <c r="I126" s="183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  <c r="AH126" s="185"/>
      <c r="AI126" s="185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EE126" s="185"/>
      <c r="EF126" s="185"/>
      <c r="EG126" s="185"/>
      <c r="EH126" s="185"/>
    </row>
    <row r="127" spans="5:138">
      <c r="E127" s="183"/>
      <c r="F127" s="184"/>
      <c r="H127" s="183"/>
      <c r="I127" s="183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EE127" s="185"/>
      <c r="EF127" s="185"/>
      <c r="EG127" s="185"/>
      <c r="EH127" s="185"/>
    </row>
    <row r="128" spans="5:138">
      <c r="E128" s="183"/>
      <c r="F128" s="184"/>
      <c r="H128" s="183"/>
      <c r="I128" s="183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EE128" s="185"/>
      <c r="EF128" s="185"/>
      <c r="EG128" s="185"/>
      <c r="EH128" s="185"/>
    </row>
    <row r="129" spans="5:138">
      <c r="E129" s="183"/>
      <c r="F129" s="184"/>
      <c r="H129" s="183"/>
      <c r="I129" s="183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5"/>
      <c r="AI129" s="185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EE129" s="185"/>
      <c r="EF129" s="185"/>
      <c r="EG129" s="185"/>
      <c r="EH129" s="185"/>
    </row>
    <row r="130" spans="5:138">
      <c r="E130" s="183"/>
      <c r="F130" s="184"/>
      <c r="H130" s="183"/>
      <c r="I130" s="183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185"/>
      <c r="AG130" s="185"/>
      <c r="AH130" s="185"/>
      <c r="AI130" s="185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EE130" s="185"/>
      <c r="EF130" s="185"/>
      <c r="EG130" s="185"/>
      <c r="EH130" s="185"/>
    </row>
    <row r="131" spans="5:138">
      <c r="E131" s="183"/>
      <c r="F131" s="184"/>
      <c r="H131" s="183"/>
      <c r="I131" s="183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EE131" s="185"/>
      <c r="EF131" s="185"/>
      <c r="EG131" s="185"/>
      <c r="EH131" s="185"/>
    </row>
    <row r="132" spans="5:138">
      <c r="E132" s="183"/>
      <c r="F132" s="184"/>
      <c r="H132" s="183"/>
      <c r="I132" s="183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EE132" s="185"/>
      <c r="EF132" s="185"/>
      <c r="EG132" s="185"/>
      <c r="EH132" s="185"/>
    </row>
    <row r="133" spans="5:138">
      <c r="E133" s="183"/>
      <c r="F133" s="184"/>
      <c r="H133" s="183"/>
      <c r="I133" s="183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EE133" s="185"/>
      <c r="EF133" s="185"/>
      <c r="EG133" s="185"/>
      <c r="EH133" s="185"/>
    </row>
    <row r="134" spans="5:138">
      <c r="E134" s="183"/>
      <c r="F134" s="184"/>
      <c r="H134" s="183"/>
      <c r="I134" s="183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EE134" s="185"/>
      <c r="EF134" s="185"/>
      <c r="EG134" s="185"/>
      <c r="EH134" s="185"/>
    </row>
    <row r="135" spans="5:138">
      <c r="E135" s="183"/>
      <c r="F135" s="184"/>
      <c r="H135" s="183"/>
      <c r="I135" s="183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EE135" s="185"/>
      <c r="EF135" s="185"/>
      <c r="EG135" s="185"/>
      <c r="EH135" s="185"/>
    </row>
    <row r="136" spans="5:138">
      <c r="E136" s="183"/>
      <c r="F136" s="184"/>
      <c r="H136" s="183"/>
      <c r="I136" s="183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EE136" s="185"/>
      <c r="EF136" s="185"/>
      <c r="EG136" s="185"/>
      <c r="EH136" s="185"/>
    </row>
    <row r="137" spans="5:138">
      <c r="E137" s="183"/>
      <c r="F137" s="184"/>
      <c r="H137" s="183"/>
      <c r="I137" s="183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EE137" s="185"/>
      <c r="EF137" s="185"/>
      <c r="EG137" s="185"/>
      <c r="EH137" s="185"/>
    </row>
    <row r="138" spans="5:138">
      <c r="E138" s="183"/>
      <c r="F138" s="184"/>
      <c r="H138" s="183"/>
      <c r="I138" s="183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EE138" s="185"/>
      <c r="EF138" s="185"/>
      <c r="EG138" s="185"/>
      <c r="EH138" s="185"/>
    </row>
    <row r="139" spans="5:138">
      <c r="E139" s="183"/>
      <c r="F139" s="184"/>
      <c r="H139" s="183"/>
      <c r="I139" s="183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EE139" s="185"/>
      <c r="EF139" s="185"/>
      <c r="EG139" s="185"/>
      <c r="EH139" s="185"/>
    </row>
    <row r="140" spans="5:138">
      <c r="E140" s="183"/>
      <c r="F140" s="184"/>
      <c r="H140" s="183"/>
      <c r="I140" s="183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EE140" s="185"/>
      <c r="EF140" s="185"/>
      <c r="EG140" s="185"/>
      <c r="EH140" s="185"/>
    </row>
    <row r="141" spans="5:138">
      <c r="E141" s="183"/>
      <c r="F141" s="184"/>
      <c r="H141" s="183"/>
      <c r="I141" s="183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5"/>
      <c r="AE141" s="185"/>
      <c r="AF141" s="185"/>
      <c r="AG141" s="185"/>
      <c r="AH141" s="185"/>
      <c r="AI141" s="185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EE141" s="185"/>
      <c r="EF141" s="185"/>
      <c r="EG141" s="185"/>
      <c r="EH141" s="185"/>
    </row>
    <row r="142" spans="5:138">
      <c r="E142" s="183"/>
      <c r="F142" s="184"/>
      <c r="H142" s="183"/>
      <c r="I142" s="183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EE142" s="185"/>
      <c r="EF142" s="185"/>
      <c r="EG142" s="185"/>
      <c r="EH142" s="185"/>
    </row>
    <row r="143" spans="5:138">
      <c r="E143" s="183"/>
      <c r="F143" s="184"/>
      <c r="H143" s="183"/>
      <c r="I143" s="183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EE143" s="185"/>
      <c r="EF143" s="185"/>
      <c r="EG143" s="185"/>
      <c r="EH143" s="185"/>
    </row>
    <row r="144" spans="5:138">
      <c r="E144" s="183"/>
      <c r="F144" s="184"/>
      <c r="H144" s="183"/>
      <c r="I144" s="183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5"/>
      <c r="AE144" s="185"/>
      <c r="AF144" s="185"/>
      <c r="AG144" s="185"/>
      <c r="AH144" s="185"/>
      <c r="AI144" s="185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EE144" s="185"/>
      <c r="EF144" s="185"/>
      <c r="EG144" s="185"/>
      <c r="EH144" s="185"/>
    </row>
    <row r="145" spans="5:138">
      <c r="E145" s="183"/>
      <c r="F145" s="184"/>
      <c r="H145" s="183"/>
      <c r="I145" s="183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EE145" s="185"/>
      <c r="EF145" s="185"/>
      <c r="EG145" s="185"/>
      <c r="EH145" s="185"/>
    </row>
    <row r="146" spans="5:138">
      <c r="E146" s="183"/>
      <c r="F146" s="184"/>
      <c r="H146" s="183"/>
      <c r="I146" s="183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EE146" s="185"/>
      <c r="EF146" s="185"/>
      <c r="EG146" s="185"/>
      <c r="EH146" s="185"/>
    </row>
    <row r="147" spans="5:138">
      <c r="E147" s="183"/>
      <c r="F147" s="184"/>
      <c r="H147" s="183"/>
      <c r="I147" s="183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EE147" s="185"/>
      <c r="EF147" s="185"/>
      <c r="EG147" s="185"/>
      <c r="EH147" s="185"/>
    </row>
    <row r="148" spans="5:138">
      <c r="E148" s="183"/>
      <c r="F148" s="184"/>
      <c r="H148" s="183"/>
      <c r="I148" s="183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EE148" s="185"/>
      <c r="EF148" s="185"/>
      <c r="EG148" s="185"/>
      <c r="EH148" s="185"/>
    </row>
    <row r="149" spans="5:138">
      <c r="E149" s="183"/>
      <c r="F149" s="184"/>
      <c r="H149" s="183"/>
      <c r="I149" s="183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EE149" s="185"/>
      <c r="EF149" s="185"/>
      <c r="EG149" s="185"/>
      <c r="EH149" s="185"/>
    </row>
    <row r="150" spans="5:138">
      <c r="E150" s="183"/>
      <c r="F150" s="184"/>
      <c r="H150" s="183"/>
      <c r="I150" s="183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EE150" s="185"/>
      <c r="EF150" s="185"/>
      <c r="EG150" s="185"/>
      <c r="EH150" s="185"/>
    </row>
    <row r="151" spans="5:138">
      <c r="E151" s="183"/>
      <c r="F151" s="184"/>
      <c r="H151" s="183"/>
      <c r="I151" s="183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EE151" s="185"/>
      <c r="EF151" s="185"/>
      <c r="EG151" s="185"/>
      <c r="EH151" s="185"/>
    </row>
    <row r="152" spans="5:138">
      <c r="E152" s="183"/>
      <c r="F152" s="184"/>
      <c r="H152" s="183"/>
      <c r="I152" s="183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EE152" s="185"/>
      <c r="EF152" s="185"/>
      <c r="EG152" s="185"/>
      <c r="EH152" s="185"/>
    </row>
    <row r="153" spans="5:138">
      <c r="E153" s="183"/>
      <c r="F153" s="184"/>
      <c r="H153" s="183"/>
      <c r="I153" s="183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EE153" s="185"/>
      <c r="EF153" s="185"/>
      <c r="EG153" s="185"/>
      <c r="EH153" s="185"/>
    </row>
    <row r="154" spans="5:138">
      <c r="E154" s="183"/>
      <c r="F154" s="184"/>
      <c r="H154" s="183"/>
      <c r="I154" s="183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EE154" s="185"/>
      <c r="EF154" s="185"/>
      <c r="EG154" s="185"/>
      <c r="EH154" s="185"/>
    </row>
    <row r="155" spans="5:138">
      <c r="E155" s="183"/>
      <c r="F155" s="184"/>
      <c r="H155" s="183"/>
      <c r="I155" s="183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EE155" s="185"/>
      <c r="EF155" s="185"/>
      <c r="EG155" s="185"/>
      <c r="EH155" s="185"/>
    </row>
    <row r="156" spans="5:138">
      <c r="E156" s="183"/>
      <c r="F156" s="184"/>
      <c r="H156" s="183"/>
      <c r="I156" s="183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EE156" s="185"/>
      <c r="EF156" s="185"/>
      <c r="EG156" s="185"/>
      <c r="EH156" s="185"/>
    </row>
    <row r="157" spans="5:138">
      <c r="E157" s="183"/>
      <c r="F157" s="184"/>
      <c r="H157" s="183"/>
      <c r="I157" s="183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EE157" s="185"/>
      <c r="EF157" s="185"/>
      <c r="EG157" s="185"/>
      <c r="EH157" s="185"/>
    </row>
    <row r="158" spans="5:138">
      <c r="E158" s="183"/>
      <c r="F158" s="184"/>
      <c r="H158" s="183"/>
      <c r="I158" s="183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EE158" s="185"/>
      <c r="EF158" s="185"/>
      <c r="EG158" s="185"/>
      <c r="EH158" s="185"/>
    </row>
    <row r="159" spans="5:138">
      <c r="E159" s="183"/>
      <c r="F159" s="184"/>
      <c r="H159" s="183"/>
      <c r="I159" s="183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EE159" s="185"/>
      <c r="EF159" s="185"/>
      <c r="EG159" s="185"/>
      <c r="EH159" s="185"/>
    </row>
    <row r="160" spans="5:138">
      <c r="E160" s="183"/>
      <c r="F160" s="184"/>
      <c r="H160" s="183"/>
      <c r="I160" s="183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185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EE160" s="185"/>
      <c r="EF160" s="185"/>
      <c r="EG160" s="185"/>
      <c r="EH160" s="185"/>
    </row>
    <row r="161" spans="5:138">
      <c r="E161" s="183"/>
      <c r="F161" s="184"/>
      <c r="H161" s="183"/>
      <c r="I161" s="183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EE161" s="185"/>
      <c r="EF161" s="185"/>
      <c r="EG161" s="185"/>
      <c r="EH161" s="185"/>
    </row>
    <row r="162" spans="5:138">
      <c r="E162" s="183"/>
      <c r="F162" s="184"/>
      <c r="H162" s="183"/>
      <c r="I162" s="183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EE162" s="185"/>
      <c r="EF162" s="185"/>
      <c r="EG162" s="185"/>
      <c r="EH162" s="185"/>
    </row>
    <row r="163" spans="5:138">
      <c r="E163" s="183"/>
      <c r="F163" s="184"/>
      <c r="H163" s="183"/>
      <c r="I163" s="183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EE163" s="185"/>
      <c r="EF163" s="185"/>
      <c r="EG163" s="185"/>
      <c r="EH163" s="185"/>
    </row>
    <row r="164" spans="5:138">
      <c r="E164" s="183"/>
      <c r="F164" s="184"/>
      <c r="H164" s="183"/>
      <c r="I164" s="183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EE164" s="185"/>
      <c r="EF164" s="185"/>
      <c r="EG164" s="185"/>
      <c r="EH164" s="185"/>
    </row>
    <row r="165" spans="5:138">
      <c r="E165" s="183"/>
      <c r="F165" s="184"/>
      <c r="H165" s="183"/>
      <c r="I165" s="183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5"/>
      <c r="AE165" s="185"/>
      <c r="AF165" s="185"/>
      <c r="AG165" s="185"/>
      <c r="AH165" s="185"/>
      <c r="AI165" s="185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EE165" s="185"/>
      <c r="EF165" s="185"/>
      <c r="EG165" s="185"/>
      <c r="EH165" s="185"/>
    </row>
    <row r="166" spans="5:138">
      <c r="E166" s="183"/>
      <c r="F166" s="184"/>
      <c r="H166" s="183"/>
      <c r="I166" s="183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85"/>
      <c r="AE166" s="185"/>
      <c r="AF166" s="185"/>
      <c r="AG166" s="185"/>
      <c r="AH166" s="185"/>
      <c r="AI166" s="185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EE166" s="185"/>
      <c r="EF166" s="185"/>
      <c r="EG166" s="185"/>
      <c r="EH166" s="185"/>
    </row>
    <row r="167" spans="5:138">
      <c r="E167" s="183"/>
      <c r="F167" s="184"/>
      <c r="H167" s="183"/>
      <c r="I167" s="183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5"/>
      <c r="AE167" s="185"/>
      <c r="AF167" s="185"/>
      <c r="AG167" s="185"/>
      <c r="AH167" s="185"/>
      <c r="AI167" s="185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EE167" s="185"/>
      <c r="EF167" s="185"/>
      <c r="EG167" s="185"/>
      <c r="EH167" s="185"/>
    </row>
    <row r="168" spans="5:138">
      <c r="E168" s="183"/>
      <c r="F168" s="184"/>
      <c r="H168" s="183"/>
      <c r="I168" s="183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EE168" s="185"/>
      <c r="EF168" s="185"/>
      <c r="EG168" s="185"/>
      <c r="EH168" s="185"/>
    </row>
    <row r="169" spans="5:138">
      <c r="E169" s="183"/>
      <c r="F169" s="184"/>
      <c r="H169" s="183"/>
      <c r="I169" s="183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EE169" s="185"/>
      <c r="EF169" s="185"/>
      <c r="EG169" s="185"/>
      <c r="EH169" s="185"/>
    </row>
    <row r="170" spans="5:138">
      <c r="E170" s="183"/>
      <c r="F170" s="184"/>
      <c r="H170" s="183"/>
      <c r="I170" s="183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EE170" s="185"/>
      <c r="EF170" s="185"/>
      <c r="EG170" s="185"/>
      <c r="EH170" s="185"/>
    </row>
    <row r="171" spans="5:138">
      <c r="E171" s="183"/>
      <c r="F171" s="184"/>
      <c r="H171" s="183"/>
      <c r="I171" s="183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EE171" s="185"/>
      <c r="EF171" s="185"/>
      <c r="EG171" s="185"/>
      <c r="EH171" s="185"/>
    </row>
    <row r="172" spans="5:138">
      <c r="E172" s="183"/>
      <c r="F172" s="184"/>
      <c r="H172" s="183"/>
      <c r="I172" s="183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EE172" s="185"/>
      <c r="EF172" s="185"/>
      <c r="EG172" s="185"/>
      <c r="EH172" s="185"/>
    </row>
    <row r="173" spans="5:138">
      <c r="E173" s="183"/>
      <c r="F173" s="184"/>
      <c r="H173" s="183"/>
      <c r="I173" s="183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EE173" s="185"/>
      <c r="EF173" s="185"/>
      <c r="EG173" s="185"/>
      <c r="EH173" s="185"/>
    </row>
    <row r="174" spans="5:138">
      <c r="E174" s="183"/>
      <c r="F174" s="184"/>
      <c r="H174" s="183"/>
      <c r="I174" s="183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EE174" s="185"/>
      <c r="EF174" s="185"/>
      <c r="EG174" s="185"/>
      <c r="EH174" s="185"/>
    </row>
    <row r="175" spans="5:138">
      <c r="E175" s="183"/>
      <c r="F175" s="184"/>
      <c r="H175" s="183"/>
      <c r="I175" s="183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EE175" s="185"/>
      <c r="EF175" s="185"/>
      <c r="EG175" s="185"/>
      <c r="EH175" s="185"/>
    </row>
    <row r="176" spans="5:138">
      <c r="E176" s="183"/>
      <c r="F176" s="184"/>
      <c r="H176" s="183"/>
      <c r="I176" s="183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EE176" s="185"/>
      <c r="EF176" s="185"/>
      <c r="EG176" s="185"/>
      <c r="EH176" s="185"/>
    </row>
    <row r="177" spans="5:138">
      <c r="E177" s="183"/>
      <c r="F177" s="184"/>
      <c r="H177" s="183"/>
      <c r="I177" s="183"/>
      <c r="R177" s="185"/>
      <c r="S177" s="185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EE177" s="185"/>
      <c r="EF177" s="185"/>
      <c r="EG177" s="185"/>
      <c r="EH177" s="185"/>
    </row>
    <row r="178" spans="5:138">
      <c r="E178" s="183"/>
      <c r="F178" s="184"/>
      <c r="H178" s="183"/>
      <c r="I178" s="183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EE178" s="185"/>
      <c r="EF178" s="185"/>
      <c r="EG178" s="185"/>
      <c r="EH178" s="185"/>
    </row>
    <row r="179" spans="5:138">
      <c r="E179" s="183"/>
      <c r="F179" s="184"/>
      <c r="H179" s="183"/>
      <c r="I179" s="183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85"/>
      <c r="AE179" s="185"/>
      <c r="AF179" s="185"/>
      <c r="AG179" s="185"/>
      <c r="AH179" s="185"/>
      <c r="AI179" s="185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EE179" s="185"/>
      <c r="EF179" s="185"/>
      <c r="EG179" s="185"/>
      <c r="EH179" s="185"/>
    </row>
    <row r="180" spans="5:138">
      <c r="E180" s="183"/>
      <c r="F180" s="184"/>
      <c r="H180" s="183"/>
      <c r="I180" s="183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85"/>
      <c r="AE180" s="185"/>
      <c r="AF180" s="185"/>
      <c r="AG180" s="185"/>
      <c r="AH180" s="185"/>
      <c r="AI180" s="185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EE180" s="185"/>
      <c r="EF180" s="185"/>
      <c r="EG180" s="185"/>
      <c r="EH180" s="185"/>
    </row>
    <row r="181" spans="5:138">
      <c r="E181" s="183"/>
      <c r="F181" s="184"/>
      <c r="H181" s="183"/>
      <c r="I181" s="183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85"/>
      <c r="AE181" s="185"/>
      <c r="AF181" s="185"/>
      <c r="AG181" s="185"/>
      <c r="AH181" s="185"/>
      <c r="AI181" s="185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EE181" s="185"/>
      <c r="EF181" s="185"/>
      <c r="EG181" s="185"/>
      <c r="EH181" s="185"/>
    </row>
    <row r="182" spans="5:138">
      <c r="E182" s="183"/>
      <c r="F182" s="184"/>
      <c r="H182" s="183"/>
      <c r="I182" s="183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5"/>
      <c r="AE182" s="185"/>
      <c r="AF182" s="185"/>
      <c r="AG182" s="185"/>
      <c r="AH182" s="185"/>
      <c r="AI182" s="185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EE182" s="185"/>
      <c r="EF182" s="185"/>
      <c r="EG182" s="185"/>
    </row>
    <row r="183" spans="5:138">
      <c r="E183" s="183"/>
      <c r="F183" s="184"/>
      <c r="H183" s="183"/>
      <c r="I183" s="183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5"/>
      <c r="AF183" s="185"/>
      <c r="AG183" s="185"/>
      <c r="AH183" s="185"/>
      <c r="AI183" s="185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EE183" s="185"/>
      <c r="EF183" s="185"/>
      <c r="EG183" s="185"/>
      <c r="EH183" s="185"/>
    </row>
    <row r="184" spans="5:138">
      <c r="E184" s="183"/>
      <c r="F184" s="184"/>
      <c r="H184" s="183"/>
      <c r="I184" s="183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5"/>
      <c r="AC184" s="185"/>
      <c r="AD184" s="185"/>
      <c r="AE184" s="185"/>
      <c r="AF184" s="185"/>
      <c r="AG184" s="185"/>
      <c r="AH184" s="185"/>
      <c r="AI184" s="185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EE184" s="185"/>
      <c r="EF184" s="185"/>
      <c r="EG184" s="185"/>
      <c r="EH184" s="185"/>
    </row>
    <row r="185" spans="5:138">
      <c r="E185" s="183"/>
      <c r="F185" s="184"/>
      <c r="H185" s="183"/>
      <c r="I185" s="183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  <c r="AC185" s="185"/>
      <c r="AD185" s="185"/>
      <c r="AE185" s="185"/>
      <c r="AF185" s="185"/>
      <c r="AG185" s="185"/>
      <c r="AH185" s="185"/>
      <c r="AI185" s="185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EE185" s="185"/>
      <c r="EF185" s="185"/>
      <c r="EG185" s="185"/>
      <c r="EH185" s="185"/>
    </row>
    <row r="186" spans="5:138">
      <c r="E186" s="183"/>
      <c r="F186" s="184"/>
      <c r="H186" s="183"/>
      <c r="I186" s="183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5"/>
      <c r="AI186" s="185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EE186" s="185"/>
      <c r="EF186" s="185"/>
      <c r="EG186" s="185"/>
      <c r="EH186" s="185"/>
    </row>
    <row r="187" spans="5:138">
      <c r="E187" s="183"/>
      <c r="F187" s="184"/>
      <c r="H187" s="183"/>
      <c r="I187" s="183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EE187" s="185"/>
      <c r="EF187" s="185"/>
      <c r="EG187" s="185"/>
      <c r="EH187" s="185"/>
    </row>
    <row r="188" spans="5:138">
      <c r="E188" s="183"/>
      <c r="F188" s="184"/>
      <c r="H188" s="183"/>
      <c r="I188" s="183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5"/>
      <c r="AI188" s="185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EE188" s="185"/>
      <c r="EF188" s="185"/>
      <c r="EG188" s="185"/>
      <c r="EH188" s="185"/>
    </row>
    <row r="189" spans="5:138">
      <c r="E189" s="183"/>
      <c r="F189" s="184"/>
      <c r="H189" s="183"/>
      <c r="I189" s="183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85"/>
      <c r="AE189" s="185"/>
      <c r="AF189" s="185"/>
      <c r="AG189" s="185"/>
      <c r="AH189" s="185"/>
      <c r="AI189" s="185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EE189" s="185"/>
      <c r="EF189" s="185"/>
      <c r="EG189" s="185"/>
      <c r="EH189" s="185"/>
    </row>
    <row r="190" spans="5:138">
      <c r="E190" s="183"/>
      <c r="F190" s="184"/>
      <c r="H190" s="183"/>
      <c r="I190" s="183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  <c r="AF190" s="185"/>
      <c r="AG190" s="185"/>
      <c r="AH190" s="185"/>
      <c r="AI190" s="185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EE190" s="185"/>
      <c r="EF190" s="185"/>
      <c r="EG190" s="185"/>
      <c r="EH190" s="185"/>
    </row>
    <row r="191" spans="5:138">
      <c r="E191" s="183"/>
      <c r="F191" s="184"/>
      <c r="H191" s="183"/>
      <c r="I191" s="183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EE191" s="185"/>
      <c r="EF191" s="185"/>
      <c r="EG191" s="185"/>
      <c r="EH191" s="185"/>
    </row>
    <row r="192" spans="5:138">
      <c r="E192" s="183"/>
      <c r="F192" s="184"/>
      <c r="H192" s="183"/>
      <c r="I192" s="183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EE192" s="185"/>
      <c r="EF192" s="185"/>
      <c r="EG192" s="185"/>
      <c r="EH192" s="185"/>
    </row>
    <row r="193" spans="5:138">
      <c r="E193" s="183"/>
      <c r="F193" s="184"/>
      <c r="H193" s="183"/>
      <c r="I193" s="183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EE193" s="185"/>
      <c r="EF193" s="185"/>
      <c r="EG193" s="185"/>
      <c r="EH193" s="185"/>
    </row>
    <row r="194" spans="5:138">
      <c r="E194" s="183"/>
      <c r="F194" s="184"/>
      <c r="H194" s="183"/>
      <c r="I194" s="183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EE194" s="185"/>
      <c r="EF194" s="185"/>
      <c r="EG194" s="185"/>
      <c r="EH194" s="185"/>
    </row>
    <row r="195" spans="5:138">
      <c r="E195" s="183"/>
      <c r="F195" s="184"/>
      <c r="H195" s="183"/>
      <c r="I195" s="183"/>
      <c r="R195" s="185"/>
      <c r="S195" s="185"/>
      <c r="T195" s="185"/>
      <c r="U195" s="185"/>
      <c r="V195" s="185"/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EE195" s="185"/>
      <c r="EF195" s="185"/>
      <c r="EG195" s="185"/>
      <c r="EH195" s="185"/>
    </row>
    <row r="196" spans="5:138">
      <c r="E196" s="183"/>
      <c r="F196" s="184"/>
      <c r="H196" s="183"/>
      <c r="I196" s="183"/>
      <c r="R196" s="185"/>
      <c r="S196" s="185"/>
      <c r="T196" s="185"/>
      <c r="U196" s="185"/>
      <c r="V196" s="185"/>
      <c r="W196" s="185"/>
      <c r="X196" s="185"/>
      <c r="Y196" s="185"/>
      <c r="Z196" s="185"/>
      <c r="AA196" s="185"/>
      <c r="AB196" s="185"/>
      <c r="AC196" s="185"/>
      <c r="AD196" s="185"/>
      <c r="AE196" s="185"/>
      <c r="AF196" s="185"/>
      <c r="AG196" s="185"/>
      <c r="AH196" s="185"/>
      <c r="AI196" s="185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EE196" s="185"/>
      <c r="EF196" s="185"/>
      <c r="EG196" s="185"/>
      <c r="EH196" s="185"/>
    </row>
    <row r="197" spans="5:138">
      <c r="E197" s="183"/>
      <c r="F197" s="184"/>
      <c r="H197" s="183"/>
      <c r="I197" s="183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  <c r="AB197" s="185"/>
      <c r="AC197" s="185"/>
      <c r="AD197" s="185"/>
      <c r="AE197" s="185"/>
      <c r="AF197" s="185"/>
      <c r="AG197" s="185"/>
      <c r="AH197" s="185"/>
      <c r="AI197" s="185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EE197" s="185"/>
      <c r="EF197" s="185"/>
      <c r="EG197" s="185"/>
      <c r="EH197" s="185"/>
    </row>
    <row r="198" spans="5:138">
      <c r="E198" s="183"/>
      <c r="F198" s="184"/>
      <c r="H198" s="183"/>
      <c r="I198" s="183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5"/>
      <c r="AI198" s="185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EE198" s="185"/>
      <c r="EF198" s="185"/>
      <c r="EG198" s="185"/>
      <c r="EH198" s="185"/>
    </row>
    <row r="199" spans="5:138">
      <c r="E199" s="183"/>
      <c r="F199" s="184"/>
      <c r="H199" s="183"/>
      <c r="I199" s="183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  <c r="AB199" s="185"/>
      <c r="AC199" s="185"/>
      <c r="AD199" s="185"/>
      <c r="AE199" s="185"/>
      <c r="AF199" s="185"/>
      <c r="AG199" s="185"/>
      <c r="AH199" s="185"/>
      <c r="AI199" s="185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EE199" s="185"/>
      <c r="EF199" s="185"/>
      <c r="EG199" s="185"/>
      <c r="EH199" s="185"/>
    </row>
    <row r="200" spans="5:138">
      <c r="E200" s="183"/>
      <c r="F200" s="184"/>
      <c r="H200" s="183"/>
      <c r="I200" s="183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  <c r="AB200" s="185"/>
      <c r="AC200" s="185"/>
      <c r="AD200" s="185"/>
      <c r="AE200" s="185"/>
      <c r="AF200" s="185"/>
      <c r="AG200" s="185"/>
      <c r="AH200" s="185"/>
      <c r="AI200" s="185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EE200" s="185"/>
      <c r="EF200" s="185"/>
      <c r="EG200" s="185"/>
      <c r="EH200" s="185"/>
    </row>
    <row r="201" spans="5:138">
      <c r="E201" s="183"/>
      <c r="F201" s="184"/>
      <c r="H201" s="183"/>
      <c r="I201" s="183"/>
      <c r="R201" s="185"/>
      <c r="S201" s="185"/>
      <c r="T201" s="185"/>
      <c r="U201" s="185"/>
      <c r="V201" s="185"/>
      <c r="W201" s="185"/>
      <c r="X201" s="185"/>
      <c r="Y201" s="185"/>
      <c r="Z201" s="185"/>
      <c r="AA201" s="185"/>
      <c r="AB201" s="185"/>
      <c r="AC201" s="185"/>
      <c r="AD201" s="185"/>
      <c r="AE201" s="185"/>
      <c r="AF201" s="185"/>
      <c r="AG201" s="185"/>
      <c r="AH201" s="185"/>
      <c r="AI201" s="185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EE201" s="185"/>
      <c r="EF201" s="185"/>
      <c r="EG201" s="185"/>
      <c r="EH201" s="185"/>
    </row>
    <row r="202" spans="5:138">
      <c r="E202" s="183"/>
      <c r="F202" s="184"/>
      <c r="H202" s="183"/>
      <c r="I202" s="183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EE202" s="185"/>
      <c r="EF202" s="185"/>
      <c r="EG202" s="185"/>
      <c r="EH202" s="185"/>
    </row>
    <row r="203" spans="5:138">
      <c r="E203" s="183"/>
      <c r="F203" s="184"/>
      <c r="H203" s="183"/>
      <c r="I203" s="183"/>
      <c r="R203" s="185"/>
      <c r="S203" s="185"/>
      <c r="T203" s="185"/>
      <c r="U203" s="185"/>
      <c r="V203" s="185"/>
      <c r="W203" s="185"/>
      <c r="X203" s="185"/>
      <c r="Y203" s="185"/>
      <c r="Z203" s="185"/>
      <c r="AA203" s="185"/>
      <c r="AB203" s="185"/>
      <c r="AC203" s="185"/>
      <c r="AD203" s="185"/>
      <c r="AE203" s="185"/>
      <c r="AF203" s="185"/>
      <c r="AG203" s="185"/>
      <c r="AH203" s="185"/>
      <c r="AI203" s="185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EE203" s="185"/>
      <c r="EF203" s="185"/>
      <c r="EG203" s="185"/>
      <c r="EH203" s="185"/>
    </row>
    <row r="204" spans="5:138">
      <c r="E204" s="183"/>
      <c r="F204" s="184"/>
      <c r="H204" s="183"/>
      <c r="I204" s="183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85"/>
      <c r="AE204" s="185"/>
      <c r="AF204" s="185"/>
      <c r="AG204" s="185"/>
      <c r="AH204" s="185"/>
      <c r="AI204" s="185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EE204" s="185"/>
      <c r="EF204" s="185"/>
      <c r="EG204" s="185"/>
      <c r="EH204" s="185"/>
    </row>
    <row r="205" spans="5:138">
      <c r="E205" s="183"/>
      <c r="F205" s="184"/>
      <c r="H205" s="183"/>
      <c r="I205" s="183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85"/>
      <c r="AE205" s="185"/>
      <c r="AF205" s="185"/>
      <c r="AG205" s="185"/>
      <c r="AH205" s="185"/>
      <c r="AI205" s="185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EE205" s="185"/>
      <c r="EF205" s="185"/>
      <c r="EG205" s="185"/>
      <c r="EH205" s="185"/>
    </row>
    <row r="206" spans="5:138">
      <c r="E206" s="183"/>
      <c r="F206" s="184"/>
      <c r="H206" s="183"/>
      <c r="I206" s="183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5"/>
      <c r="AE206" s="185"/>
      <c r="AF206" s="185"/>
      <c r="AG206" s="185"/>
      <c r="AH206" s="185"/>
      <c r="AI206" s="185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EE206" s="185"/>
      <c r="EF206" s="185"/>
      <c r="EG206" s="185"/>
      <c r="EH206" s="185"/>
    </row>
    <row r="207" spans="5:138">
      <c r="E207" s="183"/>
      <c r="F207" s="184"/>
      <c r="H207" s="183"/>
      <c r="I207" s="183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EE207" s="185"/>
      <c r="EF207" s="185"/>
      <c r="EG207" s="185"/>
      <c r="EH207" s="185"/>
    </row>
    <row r="208" spans="5:138">
      <c r="E208" s="183"/>
      <c r="F208" s="184"/>
      <c r="H208" s="183"/>
      <c r="I208" s="183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EE208" s="185"/>
      <c r="EF208" s="185"/>
      <c r="EG208" s="185"/>
      <c r="EH208" s="185"/>
    </row>
    <row r="209" spans="5:138">
      <c r="E209" s="183"/>
      <c r="F209" s="184"/>
      <c r="H209" s="183"/>
      <c r="I209" s="183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5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EE209" s="185"/>
      <c r="EF209" s="185"/>
      <c r="EG209" s="185"/>
      <c r="EH209" s="185"/>
    </row>
    <row r="210" spans="5:138">
      <c r="E210" s="183"/>
      <c r="F210" s="184"/>
      <c r="H210" s="183"/>
      <c r="I210" s="183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EE210" s="185"/>
      <c r="EF210" s="185"/>
      <c r="EG210" s="185"/>
      <c r="EH210" s="185"/>
    </row>
    <row r="211" spans="5:138">
      <c r="E211" s="183"/>
      <c r="F211" s="184"/>
      <c r="H211" s="183"/>
      <c r="I211" s="183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EE211" s="185"/>
      <c r="EF211" s="185"/>
      <c r="EG211" s="185"/>
      <c r="EH211" s="185"/>
    </row>
    <row r="212" spans="5:138">
      <c r="E212" s="183"/>
      <c r="F212" s="184"/>
      <c r="H212" s="183"/>
      <c r="I212" s="183"/>
      <c r="R212" s="185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85"/>
      <c r="AE212" s="185"/>
      <c r="AF212" s="185"/>
      <c r="AG212" s="185"/>
      <c r="AH212" s="185"/>
      <c r="AI212" s="185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EE212" s="185"/>
      <c r="EF212" s="185"/>
      <c r="EG212" s="185"/>
      <c r="EH212" s="185"/>
    </row>
    <row r="213" spans="5:138">
      <c r="E213" s="183"/>
      <c r="F213" s="184"/>
      <c r="G213" s="185"/>
      <c r="H213" s="183"/>
      <c r="I213" s="183"/>
      <c r="J213" s="185"/>
      <c r="K213" s="185"/>
      <c r="N213" s="185"/>
      <c r="O213" s="185"/>
      <c r="P213" s="185"/>
      <c r="Q213" s="185"/>
      <c r="R213" s="185"/>
      <c r="S213" s="185"/>
      <c r="T213" s="185"/>
      <c r="U213" s="185"/>
      <c r="V213" s="185"/>
      <c r="W213" s="185"/>
      <c r="X213" s="185"/>
      <c r="Y213" s="185"/>
      <c r="Z213" s="185"/>
      <c r="AA213" s="185"/>
      <c r="AB213" s="185"/>
      <c r="AC213" s="185"/>
      <c r="AD213" s="185"/>
      <c r="AE213" s="185"/>
      <c r="AF213" s="185"/>
      <c r="AG213" s="185"/>
      <c r="AH213" s="185"/>
      <c r="AI213" s="185"/>
      <c r="AJ213" s="185"/>
      <c r="AK213" s="185"/>
      <c r="AL213" s="185"/>
      <c r="AM213" s="185"/>
      <c r="AN213" s="185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ED213" s="185"/>
      <c r="EE213" s="185"/>
      <c r="EF213" s="185"/>
      <c r="EG213" s="185"/>
      <c r="EH213" s="185"/>
    </row>
    <row r="214" spans="5:138">
      <c r="E214" s="183"/>
      <c r="F214" s="184"/>
      <c r="H214" s="183"/>
      <c r="I214" s="183"/>
      <c r="R214" s="185"/>
      <c r="S214" s="185"/>
      <c r="T214" s="185"/>
      <c r="U214" s="185"/>
      <c r="V214" s="185"/>
      <c r="W214" s="185"/>
      <c r="X214" s="185"/>
      <c r="Y214" s="185"/>
      <c r="Z214" s="185"/>
      <c r="AA214" s="185"/>
      <c r="AB214" s="185"/>
      <c r="AC214" s="185"/>
      <c r="AD214" s="185"/>
      <c r="AE214" s="185"/>
      <c r="AF214" s="185"/>
      <c r="AG214" s="185"/>
      <c r="AH214" s="185"/>
      <c r="AI214" s="185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EE214" s="185"/>
      <c r="EF214" s="185"/>
      <c r="EG214" s="185"/>
      <c r="EH214" s="185"/>
    </row>
    <row r="215" spans="5:138">
      <c r="E215" s="183"/>
      <c r="F215" s="184"/>
      <c r="H215" s="183"/>
      <c r="I215" s="183"/>
      <c r="R215" s="185"/>
      <c r="S215" s="185"/>
      <c r="T215" s="185"/>
      <c r="U215" s="185"/>
      <c r="V215" s="185"/>
      <c r="W215" s="185"/>
      <c r="X215" s="185"/>
      <c r="Y215" s="185"/>
      <c r="Z215" s="185"/>
      <c r="AA215" s="185"/>
      <c r="AB215" s="185"/>
      <c r="AC215" s="185"/>
      <c r="AD215" s="185"/>
      <c r="AE215" s="185"/>
      <c r="AF215" s="185"/>
      <c r="AG215" s="185"/>
      <c r="AH215" s="185"/>
      <c r="AI215" s="185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EE215" s="185"/>
      <c r="EF215" s="185"/>
      <c r="EG215" s="185"/>
      <c r="EH215" s="185"/>
    </row>
    <row r="216" spans="5:138">
      <c r="E216" s="183"/>
      <c r="F216" s="184"/>
      <c r="H216" s="183"/>
      <c r="I216" s="183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5"/>
      <c r="AF216" s="185"/>
      <c r="AG216" s="185"/>
      <c r="AH216" s="185"/>
      <c r="AI216" s="185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EE216" s="185"/>
      <c r="EF216" s="185"/>
      <c r="EG216" s="185"/>
      <c r="EH216" s="185"/>
    </row>
    <row r="217" spans="5:138">
      <c r="E217" s="183"/>
      <c r="F217" s="184"/>
      <c r="H217" s="183"/>
      <c r="I217" s="183"/>
      <c r="R217" s="185"/>
      <c r="S217" s="185"/>
      <c r="T217" s="185"/>
      <c r="U217" s="185"/>
      <c r="V217" s="185"/>
      <c r="W217" s="185"/>
      <c r="X217" s="185"/>
      <c r="Y217" s="185"/>
      <c r="Z217" s="185"/>
      <c r="AA217" s="185"/>
      <c r="AB217" s="185"/>
      <c r="AC217" s="185"/>
      <c r="AD217" s="185"/>
      <c r="AE217" s="185"/>
      <c r="AF217" s="185"/>
      <c r="AG217" s="185"/>
      <c r="AH217" s="185"/>
      <c r="AI217" s="185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EE217" s="185"/>
      <c r="EF217" s="185"/>
      <c r="EG217" s="185"/>
      <c r="EH217" s="185"/>
    </row>
    <row r="218" spans="5:138">
      <c r="E218" s="183"/>
      <c r="F218" s="184"/>
      <c r="H218" s="183"/>
      <c r="I218" s="183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85"/>
      <c r="AI218" s="185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EE218" s="185"/>
      <c r="EF218" s="185"/>
      <c r="EG218" s="185"/>
      <c r="EH218" s="185"/>
    </row>
    <row r="219" spans="5:138">
      <c r="E219" s="183"/>
      <c r="F219" s="184"/>
      <c r="H219" s="183"/>
      <c r="I219" s="183"/>
      <c r="R219" s="185"/>
      <c r="S219" s="185"/>
      <c r="T219" s="185"/>
      <c r="U219" s="185"/>
      <c r="V219" s="185"/>
      <c r="W219" s="185"/>
      <c r="X219" s="185"/>
      <c r="Y219" s="185"/>
      <c r="Z219" s="185"/>
      <c r="AA219" s="185"/>
      <c r="AB219" s="185"/>
      <c r="AC219" s="185"/>
      <c r="AD219" s="185"/>
      <c r="AE219" s="185"/>
      <c r="AF219" s="185"/>
      <c r="AG219" s="185"/>
      <c r="AH219" s="185"/>
      <c r="AI219" s="185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EE219" s="185"/>
      <c r="EF219" s="185"/>
      <c r="EG219" s="185"/>
      <c r="EH219" s="185"/>
    </row>
    <row r="220" spans="5:138">
      <c r="E220" s="183"/>
      <c r="F220" s="184"/>
      <c r="H220" s="183"/>
      <c r="I220" s="183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/>
      <c r="AG220" s="185"/>
      <c r="AH220" s="185"/>
      <c r="AI220" s="185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EE220" s="185"/>
      <c r="EF220" s="185"/>
      <c r="EG220" s="185"/>
      <c r="EH220" s="185"/>
    </row>
    <row r="221" spans="5:138">
      <c r="E221" s="183"/>
      <c r="F221" s="184"/>
      <c r="H221" s="183"/>
      <c r="I221" s="183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/>
      <c r="AG221" s="185"/>
      <c r="AH221" s="185"/>
      <c r="AI221" s="185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EE221" s="185"/>
      <c r="EF221" s="185"/>
      <c r="EG221" s="185"/>
      <c r="EH221" s="185"/>
    </row>
    <row r="222" spans="5:138">
      <c r="E222" s="183"/>
      <c r="F222" s="184"/>
      <c r="H222" s="183"/>
      <c r="I222" s="183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85"/>
      <c r="AE222" s="185"/>
      <c r="AF222" s="185"/>
      <c r="AG222" s="185"/>
      <c r="AH222" s="185"/>
      <c r="AI222" s="185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EE222" s="185"/>
      <c r="EF222" s="185"/>
      <c r="EG222" s="185"/>
      <c r="EH222" s="185"/>
    </row>
    <row r="223" spans="5:138">
      <c r="E223" s="183"/>
      <c r="F223" s="184"/>
      <c r="H223" s="183"/>
      <c r="I223" s="183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EE223" s="185"/>
      <c r="EF223" s="185"/>
      <c r="EG223" s="185"/>
      <c r="EH223" s="185"/>
    </row>
    <row r="224" spans="5:138">
      <c r="E224" s="183"/>
      <c r="F224" s="184"/>
      <c r="H224" s="183"/>
      <c r="I224" s="183"/>
      <c r="R224" s="185"/>
      <c r="S224" s="185"/>
      <c r="T224" s="185"/>
      <c r="U224" s="185"/>
      <c r="V224" s="185"/>
      <c r="W224" s="185"/>
      <c r="X224" s="185"/>
      <c r="Y224" s="185"/>
      <c r="Z224" s="185"/>
      <c r="AA224" s="185"/>
      <c r="AB224" s="185"/>
      <c r="AC224" s="185"/>
      <c r="AD224" s="185"/>
      <c r="AE224" s="185"/>
      <c r="AF224" s="185"/>
      <c r="AG224" s="185"/>
      <c r="AH224" s="185"/>
      <c r="AI224" s="185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EE224" s="185"/>
      <c r="EF224" s="185"/>
      <c r="EG224" s="185"/>
      <c r="EH224" s="185"/>
    </row>
    <row r="225" spans="5:138">
      <c r="E225" s="183"/>
      <c r="F225" s="184"/>
      <c r="H225" s="183"/>
      <c r="I225" s="183"/>
      <c r="R225" s="185"/>
      <c r="S225" s="185"/>
      <c r="T225" s="185"/>
      <c r="U225" s="185"/>
      <c r="V225" s="185"/>
      <c r="W225" s="185"/>
      <c r="X225" s="185"/>
      <c r="Y225" s="185"/>
      <c r="Z225" s="185"/>
      <c r="AA225" s="185"/>
      <c r="AB225" s="185"/>
      <c r="AC225" s="185"/>
      <c r="AD225" s="185"/>
      <c r="AE225" s="185"/>
      <c r="AF225" s="185"/>
      <c r="AG225" s="185"/>
      <c r="AH225" s="185"/>
      <c r="AI225" s="185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EE225" s="185"/>
      <c r="EF225" s="185"/>
      <c r="EG225" s="185"/>
      <c r="EH225" s="185"/>
    </row>
    <row r="226" spans="5:138">
      <c r="E226" s="183"/>
      <c r="F226" s="184"/>
      <c r="H226" s="183"/>
      <c r="I226" s="183"/>
      <c r="R226" s="185"/>
      <c r="S226" s="185"/>
      <c r="T226" s="185"/>
      <c r="U226" s="185"/>
      <c r="V226" s="185"/>
      <c r="W226" s="185"/>
      <c r="X226" s="185"/>
      <c r="Y226" s="185"/>
      <c r="Z226" s="185"/>
      <c r="AA226" s="185"/>
      <c r="AB226" s="185"/>
      <c r="AC226" s="185"/>
      <c r="AD226" s="185"/>
      <c r="AE226" s="185"/>
      <c r="AF226" s="185"/>
      <c r="AG226" s="185"/>
      <c r="AH226" s="185"/>
      <c r="AI226" s="185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EE226" s="185"/>
      <c r="EF226" s="185"/>
      <c r="EG226" s="185"/>
      <c r="EH226" s="185"/>
    </row>
    <row r="227" spans="5:138">
      <c r="E227" s="183"/>
      <c r="F227" s="184"/>
      <c r="H227" s="183"/>
      <c r="I227" s="183"/>
      <c r="R227" s="185"/>
      <c r="S227" s="185"/>
      <c r="T227" s="185"/>
      <c r="U227" s="185"/>
      <c r="V227" s="185"/>
      <c r="W227" s="185"/>
      <c r="X227" s="185"/>
      <c r="Y227" s="185"/>
      <c r="Z227" s="185"/>
      <c r="AA227" s="185"/>
      <c r="AB227" s="185"/>
      <c r="AC227" s="185"/>
      <c r="AD227" s="185"/>
      <c r="AE227" s="185"/>
      <c r="AF227" s="185"/>
      <c r="AG227" s="185"/>
      <c r="AH227" s="185"/>
      <c r="AI227" s="185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EE227" s="185"/>
      <c r="EF227" s="185"/>
      <c r="EG227" s="185"/>
      <c r="EH227" s="185"/>
    </row>
    <row r="228" spans="5:138">
      <c r="E228" s="183"/>
      <c r="F228" s="184"/>
      <c r="H228" s="183"/>
      <c r="I228" s="183"/>
      <c r="R228" s="185"/>
      <c r="S228" s="185"/>
      <c r="T228" s="185"/>
      <c r="U228" s="185"/>
      <c r="V228" s="185"/>
      <c r="W228" s="185"/>
      <c r="X228" s="185"/>
      <c r="Y228" s="185"/>
      <c r="Z228" s="185"/>
      <c r="AA228" s="185"/>
      <c r="AB228" s="185"/>
      <c r="AC228" s="185"/>
      <c r="AD228" s="185"/>
      <c r="AE228" s="185"/>
      <c r="AF228" s="185"/>
      <c r="AG228" s="185"/>
      <c r="AH228" s="185"/>
      <c r="AI228" s="185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EE228" s="185"/>
      <c r="EF228" s="185"/>
      <c r="EG228" s="185"/>
      <c r="EH228" s="185"/>
    </row>
    <row r="229" spans="5:138">
      <c r="E229" s="183"/>
      <c r="F229" s="184"/>
      <c r="H229" s="183"/>
      <c r="I229" s="183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85"/>
      <c r="AE229" s="185"/>
      <c r="AF229" s="185"/>
      <c r="AG229" s="185"/>
      <c r="AH229" s="185"/>
      <c r="AI229" s="185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EE229" s="185"/>
      <c r="EF229" s="185"/>
      <c r="EG229" s="185"/>
      <c r="EH229" s="185"/>
    </row>
    <row r="230" spans="5:138">
      <c r="E230" s="183"/>
      <c r="F230" s="184"/>
      <c r="H230" s="183"/>
      <c r="I230" s="183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EE230" s="185"/>
      <c r="EF230" s="185"/>
      <c r="EG230" s="185"/>
      <c r="EH230" s="185"/>
    </row>
    <row r="231" spans="5:138">
      <c r="E231" s="183"/>
      <c r="F231" s="184"/>
      <c r="H231" s="183"/>
      <c r="I231" s="183"/>
      <c r="R231" s="185"/>
      <c r="S231" s="185"/>
      <c r="T231" s="185"/>
      <c r="U231" s="185"/>
      <c r="V231" s="185"/>
      <c r="W231" s="185"/>
      <c r="X231" s="185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EE231" s="185"/>
      <c r="EF231" s="185"/>
      <c r="EG231" s="185"/>
      <c r="EH231" s="185"/>
    </row>
    <row r="232" spans="5:138">
      <c r="E232" s="183"/>
      <c r="F232" s="184"/>
      <c r="H232" s="183"/>
      <c r="I232" s="183"/>
      <c r="R232" s="185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  <c r="AC232" s="185"/>
      <c r="AD232" s="185"/>
      <c r="AE232" s="185"/>
      <c r="AF232" s="185"/>
      <c r="AG232" s="185"/>
      <c r="AH232" s="185"/>
      <c r="AI232" s="185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EE232" s="185"/>
      <c r="EF232" s="185"/>
      <c r="EG232" s="185"/>
      <c r="EH232" s="185"/>
    </row>
    <row r="233" spans="5:138">
      <c r="E233" s="183"/>
      <c r="F233" s="184"/>
      <c r="H233" s="183"/>
      <c r="I233" s="183"/>
      <c r="R233" s="185"/>
      <c r="S233" s="185"/>
      <c r="T233" s="185"/>
      <c r="U233" s="185"/>
      <c r="V233" s="185"/>
      <c r="W233" s="185"/>
      <c r="X233" s="185"/>
      <c r="Y233" s="185"/>
      <c r="Z233" s="185"/>
      <c r="AA233" s="185"/>
      <c r="AB233" s="185"/>
      <c r="AC233" s="185"/>
      <c r="AD233" s="185"/>
      <c r="AE233" s="185"/>
      <c r="AF233" s="185"/>
      <c r="AG233" s="185"/>
      <c r="AH233" s="185"/>
      <c r="AI233" s="185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EE233" s="185"/>
      <c r="EF233" s="185"/>
      <c r="EG233" s="185"/>
      <c r="EH233" s="185"/>
    </row>
    <row r="234" spans="5:138">
      <c r="E234" s="183"/>
      <c r="F234" s="184"/>
      <c r="H234" s="183"/>
      <c r="I234" s="183"/>
      <c r="R234" s="185"/>
      <c r="S234" s="185"/>
      <c r="T234" s="185"/>
      <c r="U234" s="185"/>
      <c r="V234" s="185"/>
      <c r="W234" s="185"/>
      <c r="X234" s="185"/>
      <c r="Y234" s="185"/>
      <c r="Z234" s="185"/>
      <c r="AA234" s="185"/>
      <c r="AB234" s="185"/>
      <c r="AC234" s="185"/>
      <c r="AD234" s="185"/>
      <c r="AE234" s="185"/>
      <c r="AF234" s="185"/>
      <c r="AG234" s="185"/>
      <c r="AH234" s="185"/>
      <c r="AI234" s="185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EE234" s="185"/>
      <c r="EF234" s="185"/>
      <c r="EG234" s="185"/>
      <c r="EH234" s="185"/>
    </row>
    <row r="235" spans="5:138">
      <c r="E235" s="183"/>
      <c r="F235" s="184"/>
      <c r="H235" s="183"/>
      <c r="I235" s="183"/>
      <c r="R235" s="185"/>
      <c r="S235" s="185"/>
      <c r="T235" s="185"/>
      <c r="U235" s="185"/>
      <c r="V235" s="185"/>
      <c r="W235" s="185"/>
      <c r="X235" s="185"/>
      <c r="Y235" s="185"/>
      <c r="Z235" s="185"/>
      <c r="AA235" s="185"/>
      <c r="AB235" s="185"/>
      <c r="AC235" s="185"/>
      <c r="AD235" s="185"/>
      <c r="AE235" s="185"/>
      <c r="AF235" s="185"/>
      <c r="AG235" s="185"/>
      <c r="AH235" s="185"/>
      <c r="AI235" s="185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EE235" s="185"/>
      <c r="EF235" s="185"/>
      <c r="EG235" s="185"/>
      <c r="EH235" s="185"/>
    </row>
    <row r="236" spans="5:138">
      <c r="E236" s="183"/>
      <c r="F236" s="184"/>
      <c r="H236" s="183"/>
      <c r="I236" s="183"/>
      <c r="R236" s="185"/>
      <c r="S236" s="185"/>
      <c r="T236" s="185"/>
      <c r="U236" s="185"/>
      <c r="V236" s="185"/>
      <c r="W236" s="185"/>
      <c r="X236" s="185"/>
      <c r="Y236" s="185"/>
      <c r="Z236" s="185"/>
      <c r="AA236" s="185"/>
      <c r="AB236" s="185"/>
      <c r="AC236" s="185"/>
      <c r="AD236" s="185"/>
      <c r="AE236" s="185"/>
      <c r="AF236" s="185"/>
      <c r="AG236" s="185"/>
      <c r="AH236" s="185"/>
      <c r="AI236" s="185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EE236" s="185"/>
      <c r="EF236" s="185"/>
      <c r="EG236" s="185"/>
      <c r="EH236" s="185"/>
    </row>
    <row r="237" spans="5:138">
      <c r="E237" s="183"/>
      <c r="F237" s="184"/>
      <c r="H237" s="183"/>
      <c r="I237" s="183"/>
      <c r="R237" s="185"/>
      <c r="S237" s="185"/>
      <c r="T237" s="185"/>
      <c r="U237" s="185"/>
      <c r="V237" s="185"/>
      <c r="W237" s="185"/>
      <c r="X237" s="185"/>
      <c r="Y237" s="185"/>
      <c r="Z237" s="185"/>
      <c r="AA237" s="185"/>
      <c r="AB237" s="185"/>
      <c r="AC237" s="185"/>
      <c r="AD237" s="185"/>
      <c r="AE237" s="185"/>
      <c r="AF237" s="185"/>
      <c r="AG237" s="185"/>
      <c r="AH237" s="185"/>
      <c r="AI237" s="185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EE237" s="185"/>
      <c r="EF237" s="185"/>
      <c r="EG237" s="185"/>
      <c r="EH237" s="185"/>
    </row>
    <row r="238" spans="5:138">
      <c r="E238" s="183"/>
      <c r="F238" s="184"/>
      <c r="H238" s="183"/>
      <c r="I238" s="183"/>
      <c r="R238" s="185"/>
      <c r="S238" s="185"/>
      <c r="T238" s="185"/>
      <c r="U238" s="185"/>
      <c r="V238" s="185"/>
      <c r="W238" s="185"/>
      <c r="X238" s="185"/>
      <c r="Y238" s="185"/>
      <c r="Z238" s="185"/>
      <c r="AA238" s="185"/>
      <c r="AB238" s="185"/>
      <c r="AC238" s="185"/>
      <c r="AD238" s="185"/>
      <c r="AE238" s="185"/>
      <c r="AF238" s="185"/>
      <c r="AG238" s="185"/>
      <c r="AH238" s="185"/>
      <c r="AI238" s="185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EE238" s="185"/>
      <c r="EF238" s="185"/>
      <c r="EG238" s="185"/>
      <c r="EH238" s="185"/>
    </row>
    <row r="239" spans="5:138">
      <c r="E239" s="183"/>
      <c r="F239" s="184"/>
      <c r="H239" s="183"/>
      <c r="I239" s="183"/>
      <c r="R239" s="185"/>
      <c r="S239" s="185"/>
      <c r="T239" s="185"/>
      <c r="U239" s="185"/>
      <c r="V239" s="185"/>
      <c r="W239" s="185"/>
      <c r="X239" s="185"/>
      <c r="Y239" s="185"/>
      <c r="Z239" s="185"/>
      <c r="AA239" s="185"/>
      <c r="AB239" s="185"/>
      <c r="AC239" s="185"/>
      <c r="AD239" s="185"/>
      <c r="AE239" s="185"/>
      <c r="AF239" s="185"/>
      <c r="AG239" s="185"/>
      <c r="AH239" s="185"/>
      <c r="AI239" s="185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EE239" s="185"/>
      <c r="EF239" s="185"/>
      <c r="EG239" s="185"/>
      <c r="EH239" s="185"/>
    </row>
    <row r="240" spans="5:138">
      <c r="E240" s="183"/>
      <c r="F240" s="184"/>
      <c r="H240" s="183"/>
      <c r="I240" s="183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EE240" s="185"/>
      <c r="EF240" s="185"/>
      <c r="EG240" s="185"/>
      <c r="EH240" s="185"/>
    </row>
    <row r="241" spans="5:138">
      <c r="E241" s="183"/>
      <c r="F241" s="184"/>
      <c r="H241" s="183"/>
      <c r="I241" s="183"/>
      <c r="R241" s="185"/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85"/>
      <c r="AE241" s="185"/>
      <c r="AF241" s="185"/>
      <c r="AG241" s="185"/>
      <c r="AH241" s="185"/>
      <c r="AI241" s="185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EE241" s="185"/>
      <c r="EF241" s="185"/>
      <c r="EG241" s="185"/>
      <c r="EH241" s="185"/>
    </row>
    <row r="242" spans="5:138">
      <c r="E242" s="183"/>
      <c r="F242" s="184"/>
      <c r="H242" s="183"/>
      <c r="I242" s="183"/>
      <c r="R242" s="185"/>
      <c r="S242" s="185"/>
      <c r="T242" s="185"/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85"/>
      <c r="AE242" s="185"/>
      <c r="AF242" s="185"/>
      <c r="AG242" s="185"/>
      <c r="AH242" s="185"/>
      <c r="AI242" s="185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EE242" s="185"/>
      <c r="EF242" s="185"/>
      <c r="EG242" s="185"/>
      <c r="EH242" s="185"/>
    </row>
    <row r="243" spans="5:138">
      <c r="E243" s="183"/>
      <c r="F243" s="184"/>
      <c r="H243" s="183"/>
      <c r="I243" s="183"/>
      <c r="R243" s="185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EE243" s="185"/>
      <c r="EF243" s="185"/>
      <c r="EG243" s="185"/>
      <c r="EH243" s="185"/>
    </row>
    <row r="244" spans="5:138">
      <c r="E244" s="183"/>
      <c r="F244" s="184"/>
      <c r="H244" s="183"/>
      <c r="I244" s="183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  <c r="AG244" s="185"/>
      <c r="AH244" s="185"/>
      <c r="AI244" s="185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EE244" s="185"/>
      <c r="EF244" s="185"/>
      <c r="EG244" s="185"/>
      <c r="EH244" s="185"/>
    </row>
    <row r="245" spans="5:138">
      <c r="E245" s="183"/>
      <c r="F245" s="184"/>
      <c r="H245" s="183"/>
      <c r="I245" s="183"/>
      <c r="R245" s="185"/>
      <c r="S245" s="185"/>
      <c r="T245" s="185"/>
      <c r="U245" s="185"/>
      <c r="V245" s="185"/>
      <c r="W245" s="185"/>
      <c r="X245" s="185"/>
      <c r="Y245" s="185"/>
      <c r="Z245" s="185"/>
      <c r="AA245" s="185"/>
      <c r="AB245" s="185"/>
      <c r="AC245" s="185"/>
      <c r="AD245" s="185"/>
      <c r="AE245" s="185"/>
      <c r="AF245" s="185"/>
      <c r="AG245" s="185"/>
      <c r="AH245" s="185"/>
      <c r="AI245" s="185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EE245" s="185"/>
      <c r="EF245" s="185"/>
      <c r="EG245" s="185"/>
      <c r="EH245" s="185"/>
    </row>
    <row r="246" spans="5:138">
      <c r="E246" s="183"/>
      <c r="F246" s="184"/>
      <c r="H246" s="183"/>
      <c r="I246" s="183"/>
      <c r="R246" s="185"/>
      <c r="S246" s="185"/>
      <c r="T246" s="185"/>
      <c r="U246" s="185"/>
      <c r="V246" s="185"/>
      <c r="W246" s="185"/>
      <c r="X246" s="185"/>
      <c r="Y246" s="185"/>
      <c r="Z246" s="185"/>
      <c r="AA246" s="185"/>
      <c r="AB246" s="185"/>
      <c r="AC246" s="185"/>
      <c r="AD246" s="185"/>
      <c r="AE246" s="185"/>
      <c r="AF246" s="185"/>
      <c r="AG246" s="185"/>
      <c r="AH246" s="185"/>
      <c r="AI246" s="185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EE246" s="185"/>
      <c r="EF246" s="185"/>
      <c r="EG246" s="185"/>
      <c r="EH246" s="185"/>
    </row>
    <row r="247" spans="5:138">
      <c r="E247" s="183"/>
      <c r="F247" s="184"/>
      <c r="H247" s="183"/>
      <c r="I247" s="183"/>
      <c r="R247" s="185"/>
      <c r="S247" s="185"/>
      <c r="T247" s="185"/>
      <c r="U247" s="185"/>
      <c r="V247" s="185"/>
      <c r="W247" s="185"/>
      <c r="X247" s="185"/>
      <c r="Y247" s="185"/>
      <c r="Z247" s="185"/>
      <c r="AA247" s="185"/>
      <c r="AB247" s="185"/>
      <c r="AC247" s="185"/>
      <c r="AD247" s="185"/>
      <c r="AE247" s="185"/>
      <c r="AF247" s="185"/>
      <c r="AG247" s="185"/>
      <c r="AH247" s="185"/>
      <c r="AI247" s="185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EE247" s="185"/>
      <c r="EF247" s="185"/>
      <c r="EG247" s="185"/>
      <c r="EH247" s="185"/>
    </row>
    <row r="248" spans="5:138">
      <c r="E248" s="183"/>
      <c r="F248" s="184"/>
      <c r="H248" s="183"/>
      <c r="I248" s="183"/>
      <c r="R248" s="185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EE248" s="185"/>
      <c r="EF248" s="185"/>
      <c r="EG248" s="185"/>
      <c r="EH248" s="185"/>
    </row>
    <row r="249" spans="5:138">
      <c r="E249" s="183"/>
      <c r="F249" s="184"/>
      <c r="H249" s="183"/>
      <c r="I249" s="183"/>
      <c r="R249" s="185"/>
      <c r="S249" s="185"/>
      <c r="T249" s="185"/>
      <c r="U249" s="185"/>
      <c r="V249" s="185"/>
      <c r="W249" s="185"/>
      <c r="X249" s="185"/>
      <c r="Y249" s="185"/>
      <c r="Z249" s="185"/>
      <c r="AA249" s="185"/>
      <c r="AB249" s="185"/>
      <c r="AC249" s="185"/>
      <c r="AD249" s="185"/>
      <c r="AE249" s="185"/>
      <c r="AF249" s="185"/>
      <c r="AG249" s="185"/>
      <c r="AH249" s="185"/>
      <c r="AI249" s="185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EE249" s="185"/>
      <c r="EF249" s="185"/>
      <c r="EG249" s="185"/>
      <c r="EH249" s="185"/>
    </row>
    <row r="250" spans="5:138">
      <c r="E250" s="183"/>
      <c r="F250" s="184"/>
      <c r="H250" s="183"/>
      <c r="I250" s="183"/>
      <c r="R250" s="185"/>
      <c r="S250" s="185"/>
      <c r="T250" s="185"/>
      <c r="U250" s="185"/>
      <c r="V250" s="185"/>
      <c r="W250" s="185"/>
      <c r="X250" s="185"/>
      <c r="Y250" s="185"/>
      <c r="Z250" s="185"/>
      <c r="AA250" s="185"/>
      <c r="AB250" s="185"/>
      <c r="AC250" s="185"/>
      <c r="AD250" s="185"/>
      <c r="AE250" s="185"/>
      <c r="AF250" s="185"/>
      <c r="AG250" s="185"/>
      <c r="AH250" s="185"/>
      <c r="AI250" s="185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EE250" s="185"/>
      <c r="EF250" s="185"/>
      <c r="EG250" s="185"/>
      <c r="EH250" s="185"/>
    </row>
    <row r="251" spans="5:138">
      <c r="E251" s="183"/>
      <c r="F251" s="184"/>
      <c r="H251" s="183"/>
      <c r="I251" s="183"/>
      <c r="R251" s="185"/>
      <c r="S251" s="185"/>
      <c r="T251" s="185"/>
      <c r="U251" s="185"/>
      <c r="V251" s="185"/>
      <c r="W251" s="185"/>
      <c r="X251" s="185"/>
      <c r="Y251" s="185"/>
      <c r="Z251" s="185"/>
      <c r="AA251" s="185"/>
      <c r="AB251" s="185"/>
      <c r="AC251" s="185"/>
      <c r="AD251" s="185"/>
      <c r="AE251" s="185"/>
      <c r="AF251" s="185"/>
      <c r="AG251" s="185"/>
      <c r="AH251" s="185"/>
      <c r="AI251" s="185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EE251" s="185"/>
      <c r="EF251" s="185"/>
      <c r="EG251" s="185"/>
      <c r="EH251" s="185"/>
    </row>
    <row r="252" spans="5:138">
      <c r="E252" s="183"/>
      <c r="F252" s="184"/>
      <c r="H252" s="183"/>
      <c r="I252" s="183"/>
      <c r="R252" s="185"/>
      <c r="S252" s="185"/>
      <c r="T252" s="185"/>
      <c r="U252" s="185"/>
      <c r="V252" s="185"/>
      <c r="W252" s="185"/>
      <c r="X252" s="185"/>
      <c r="Y252" s="185"/>
      <c r="Z252" s="185"/>
      <c r="AA252" s="185"/>
      <c r="AB252" s="185"/>
      <c r="AC252" s="185"/>
      <c r="AD252" s="185"/>
      <c r="AE252" s="185"/>
      <c r="AF252" s="185"/>
      <c r="AG252" s="185"/>
      <c r="AH252" s="185"/>
      <c r="AI252" s="185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EE252" s="185"/>
      <c r="EF252" s="185"/>
      <c r="EG252" s="185"/>
      <c r="EH252" s="185"/>
    </row>
    <row r="253" spans="5:138">
      <c r="E253" s="183"/>
      <c r="F253" s="184"/>
      <c r="H253" s="183"/>
      <c r="I253" s="183"/>
      <c r="R253" s="185"/>
      <c r="S253" s="185"/>
      <c r="T253" s="185"/>
      <c r="U253" s="185"/>
      <c r="V253" s="185"/>
      <c r="W253" s="185"/>
      <c r="X253" s="185"/>
      <c r="Y253" s="185"/>
      <c r="Z253" s="185"/>
      <c r="AA253" s="185"/>
      <c r="AB253" s="185"/>
      <c r="AC253" s="185"/>
      <c r="AD253" s="185"/>
      <c r="AE253" s="185"/>
      <c r="AF253" s="185"/>
      <c r="AG253" s="185"/>
      <c r="AH253" s="185"/>
      <c r="AI253" s="185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EE253" s="185"/>
      <c r="EF253" s="185"/>
      <c r="EG253" s="185"/>
      <c r="EH253" s="185"/>
    </row>
    <row r="254" spans="5:138">
      <c r="E254" s="183"/>
      <c r="F254" s="184"/>
      <c r="H254" s="183"/>
      <c r="I254" s="183"/>
      <c r="R254" s="185"/>
      <c r="S254" s="185"/>
      <c r="T254" s="185"/>
      <c r="U254" s="185"/>
      <c r="V254" s="185"/>
      <c r="W254" s="185"/>
      <c r="X254" s="185"/>
      <c r="Y254" s="185"/>
      <c r="Z254" s="185"/>
      <c r="AA254" s="185"/>
      <c r="AB254" s="185"/>
      <c r="AC254" s="185"/>
      <c r="AD254" s="185"/>
      <c r="AE254" s="185"/>
      <c r="AF254" s="185"/>
      <c r="AG254" s="185"/>
      <c r="AH254" s="185"/>
      <c r="AI254" s="185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EE254" s="185"/>
      <c r="EF254" s="185"/>
      <c r="EG254" s="185"/>
      <c r="EH254" s="185"/>
    </row>
    <row r="255" spans="5:138">
      <c r="E255" s="183"/>
      <c r="F255" s="184"/>
      <c r="H255" s="183"/>
      <c r="I255" s="183"/>
      <c r="R255" s="185"/>
      <c r="S255" s="185"/>
      <c r="T255" s="185"/>
      <c r="U255" s="185"/>
      <c r="V255" s="185"/>
      <c r="W255" s="185"/>
      <c r="X255" s="185"/>
      <c r="Y255" s="185"/>
      <c r="Z255" s="185"/>
      <c r="AA255" s="185"/>
      <c r="AB255" s="185"/>
      <c r="AC255" s="185"/>
      <c r="AD255" s="185"/>
      <c r="AE255" s="185"/>
      <c r="AF255" s="185"/>
      <c r="AG255" s="185"/>
      <c r="AH255" s="185"/>
      <c r="AI255" s="185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EE255" s="185"/>
      <c r="EF255" s="185"/>
      <c r="EG255" s="185"/>
      <c r="EH255" s="185"/>
    </row>
    <row r="256" spans="5:138">
      <c r="E256" s="183"/>
      <c r="F256" s="184"/>
      <c r="H256" s="183"/>
      <c r="I256" s="183"/>
      <c r="R256" s="185"/>
      <c r="S256" s="185"/>
      <c r="T256" s="185"/>
      <c r="U256" s="185"/>
      <c r="V256" s="185"/>
      <c r="W256" s="185"/>
      <c r="X256" s="185"/>
      <c r="Y256" s="185"/>
      <c r="Z256" s="185"/>
      <c r="AA256" s="185"/>
      <c r="AB256" s="185"/>
      <c r="AC256" s="185"/>
      <c r="AD256" s="185"/>
      <c r="AE256" s="185"/>
      <c r="AF256" s="185"/>
      <c r="AG256" s="185"/>
      <c r="AH256" s="185"/>
      <c r="AI256" s="185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EE256" s="185"/>
      <c r="EF256" s="185"/>
      <c r="EG256" s="185"/>
      <c r="EH256" s="185"/>
    </row>
    <row r="257" spans="5:138">
      <c r="E257" s="183"/>
      <c r="F257" s="184"/>
      <c r="H257" s="183"/>
      <c r="I257" s="183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85"/>
      <c r="AI257" s="185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EE257" s="185"/>
      <c r="EF257" s="185"/>
      <c r="EG257" s="185"/>
      <c r="EH257" s="185"/>
    </row>
    <row r="258" spans="5:138">
      <c r="E258" s="183"/>
      <c r="F258" s="184"/>
      <c r="H258" s="183"/>
      <c r="I258" s="183"/>
      <c r="R258" s="185"/>
      <c r="S258" s="185"/>
      <c r="T258" s="185"/>
      <c r="U258" s="185"/>
      <c r="V258" s="185"/>
      <c r="W258" s="185"/>
      <c r="X258" s="185"/>
      <c r="Y258" s="185"/>
      <c r="Z258" s="185"/>
      <c r="AA258" s="185"/>
      <c r="AB258" s="185"/>
      <c r="AC258" s="185"/>
      <c r="AD258" s="185"/>
      <c r="AE258" s="185"/>
      <c r="AF258" s="185"/>
      <c r="AG258" s="185"/>
      <c r="AH258" s="185"/>
      <c r="AI258" s="185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EE258" s="185"/>
      <c r="EF258" s="185"/>
      <c r="EG258" s="185"/>
      <c r="EH258" s="185"/>
    </row>
    <row r="259" spans="5:138">
      <c r="E259" s="183"/>
      <c r="F259" s="184"/>
      <c r="H259" s="183"/>
      <c r="I259" s="183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/>
      <c r="AG259" s="185"/>
      <c r="AH259" s="185"/>
      <c r="AI259" s="185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EE259" s="185"/>
      <c r="EF259" s="185"/>
      <c r="EG259" s="185"/>
      <c r="EH259" s="185"/>
    </row>
    <row r="260" spans="5:138">
      <c r="E260" s="183"/>
      <c r="F260" s="184"/>
      <c r="H260" s="183"/>
      <c r="I260" s="183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85"/>
      <c r="AI260" s="185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EE260" s="185"/>
      <c r="EF260" s="185"/>
      <c r="EG260" s="185"/>
      <c r="EH260" s="185"/>
    </row>
    <row r="261" spans="5:138">
      <c r="E261" s="183"/>
      <c r="F261" s="184"/>
      <c r="H261" s="183"/>
      <c r="I261" s="183"/>
      <c r="R261" s="185"/>
      <c r="S261" s="185"/>
      <c r="T261" s="185"/>
      <c r="U261" s="185"/>
      <c r="V261" s="185"/>
      <c r="W261" s="185"/>
      <c r="X261" s="185"/>
      <c r="Y261" s="185"/>
      <c r="Z261" s="185"/>
      <c r="AA261" s="185"/>
      <c r="AB261" s="185"/>
      <c r="AC261" s="185"/>
      <c r="AD261" s="185"/>
      <c r="AE261" s="185"/>
      <c r="AF261" s="185"/>
      <c r="AG261" s="185"/>
      <c r="AH261" s="185"/>
      <c r="AI261" s="185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EE261" s="185"/>
      <c r="EF261" s="185"/>
      <c r="EG261" s="185"/>
      <c r="EH261" s="185"/>
    </row>
    <row r="262" spans="5:138">
      <c r="E262" s="183"/>
      <c r="F262" s="184"/>
      <c r="H262" s="183"/>
      <c r="I262" s="183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185"/>
      <c r="AF262" s="185"/>
      <c r="AG262" s="185"/>
      <c r="AH262" s="185"/>
      <c r="AI262" s="185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EE262" s="185"/>
      <c r="EF262" s="185"/>
      <c r="EG262" s="185"/>
      <c r="EH262" s="185"/>
    </row>
    <row r="263" spans="5:138">
      <c r="E263" s="183"/>
      <c r="F263" s="184"/>
      <c r="H263" s="183"/>
      <c r="I263" s="183"/>
      <c r="R263" s="185"/>
      <c r="S263" s="185"/>
      <c r="T263" s="185"/>
      <c r="U263" s="185"/>
      <c r="V263" s="185"/>
      <c r="W263" s="185"/>
      <c r="X263" s="185"/>
      <c r="Y263" s="185"/>
      <c r="Z263" s="185"/>
      <c r="AA263" s="185"/>
      <c r="AB263" s="185"/>
      <c r="AC263" s="185"/>
      <c r="AD263" s="185"/>
      <c r="AE263" s="185"/>
      <c r="AF263" s="185"/>
      <c r="AG263" s="185"/>
      <c r="AH263" s="185"/>
      <c r="AI263" s="185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EE263" s="185"/>
      <c r="EF263" s="185"/>
      <c r="EG263" s="185"/>
      <c r="EH263" s="185"/>
    </row>
    <row r="264" spans="5:138">
      <c r="E264" s="183"/>
      <c r="F264" s="184"/>
      <c r="H264" s="183"/>
      <c r="I264" s="183"/>
      <c r="R264" s="185"/>
      <c r="S264" s="185"/>
      <c r="T264" s="185"/>
      <c r="U264" s="185"/>
      <c r="V264" s="185"/>
      <c r="W264" s="185"/>
      <c r="X264" s="185"/>
      <c r="Y264" s="185"/>
      <c r="Z264" s="185"/>
      <c r="AA264" s="185"/>
      <c r="AB264" s="185"/>
      <c r="AC264" s="185"/>
      <c r="AD264" s="185"/>
      <c r="AE264" s="185"/>
      <c r="AF264" s="185"/>
      <c r="AG264" s="185"/>
      <c r="AH264" s="185"/>
      <c r="AI264" s="185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EE264" s="185"/>
      <c r="EF264" s="185"/>
      <c r="EG264" s="185"/>
      <c r="EH264" s="185"/>
    </row>
    <row r="265" spans="5:138">
      <c r="E265" s="183"/>
      <c r="F265" s="184"/>
      <c r="H265" s="183"/>
      <c r="I265" s="183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85"/>
      <c r="AI265" s="185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EE265" s="185"/>
      <c r="EF265" s="185"/>
      <c r="EG265" s="185"/>
      <c r="EH265" s="185"/>
    </row>
    <row r="266" spans="5:138">
      <c r="E266" s="183"/>
      <c r="F266" s="184"/>
      <c r="H266" s="183"/>
      <c r="I266" s="183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5"/>
      <c r="AI266" s="185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EE266" s="185"/>
      <c r="EF266" s="185"/>
      <c r="EG266" s="185"/>
      <c r="EH266" s="185"/>
    </row>
    <row r="267" spans="5:138">
      <c r="E267" s="183"/>
      <c r="F267" s="184"/>
      <c r="H267" s="183"/>
      <c r="I267" s="183"/>
      <c r="R267" s="185"/>
      <c r="S267" s="185"/>
      <c r="T267" s="185"/>
      <c r="U267" s="185"/>
      <c r="V267" s="185"/>
      <c r="W267" s="185"/>
      <c r="X267" s="185"/>
      <c r="Y267" s="185"/>
      <c r="Z267" s="185"/>
      <c r="AA267" s="185"/>
      <c r="AB267" s="185"/>
      <c r="AC267" s="185"/>
      <c r="AD267" s="185"/>
      <c r="AE267" s="185"/>
      <c r="AF267" s="185"/>
      <c r="AG267" s="185"/>
      <c r="AH267" s="185"/>
      <c r="AI267" s="185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EE267" s="185"/>
      <c r="EF267" s="185"/>
      <c r="EG267" s="185"/>
      <c r="EH267" s="185"/>
    </row>
    <row r="268" spans="5:138">
      <c r="E268" s="183"/>
      <c r="F268" s="184"/>
      <c r="H268" s="183"/>
      <c r="I268" s="183"/>
      <c r="R268" s="185"/>
      <c r="S268" s="185"/>
      <c r="T268" s="185"/>
      <c r="U268" s="185"/>
      <c r="V268" s="185"/>
      <c r="W268" s="185"/>
      <c r="X268" s="185"/>
      <c r="Y268" s="185"/>
      <c r="Z268" s="185"/>
      <c r="AA268" s="185"/>
      <c r="AB268" s="185"/>
      <c r="AC268" s="185"/>
      <c r="AD268" s="185"/>
      <c r="AE268" s="185"/>
      <c r="AF268" s="185"/>
      <c r="AG268" s="185"/>
      <c r="AH268" s="185"/>
      <c r="AI268" s="185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EE268" s="185"/>
      <c r="EF268" s="185"/>
      <c r="EG268" s="185"/>
      <c r="EH268" s="185"/>
    </row>
    <row r="269" spans="5:138">
      <c r="E269" s="183"/>
      <c r="F269" s="184"/>
      <c r="H269" s="183"/>
      <c r="I269" s="183"/>
      <c r="R269" s="185"/>
      <c r="S269" s="185"/>
      <c r="T269" s="185"/>
      <c r="U269" s="185"/>
      <c r="V269" s="185"/>
      <c r="W269" s="185"/>
      <c r="X269" s="185"/>
      <c r="Y269" s="185"/>
      <c r="Z269" s="185"/>
      <c r="AA269" s="185"/>
      <c r="AB269" s="185"/>
      <c r="AC269" s="185"/>
      <c r="AD269" s="185"/>
      <c r="AE269" s="185"/>
      <c r="AF269" s="185"/>
      <c r="AG269" s="185"/>
      <c r="AH269" s="185"/>
      <c r="AI269" s="185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EE269" s="185"/>
      <c r="EF269" s="185"/>
      <c r="EG269" s="185"/>
      <c r="EH269" s="185"/>
    </row>
    <row r="270" spans="5:138">
      <c r="E270" s="183"/>
      <c r="F270" s="184"/>
      <c r="H270" s="183"/>
      <c r="I270" s="183"/>
      <c r="R270" s="185"/>
      <c r="S270" s="185"/>
      <c r="T270" s="185"/>
      <c r="U270" s="185"/>
      <c r="V270" s="185"/>
      <c r="W270" s="185"/>
      <c r="X270" s="185"/>
      <c r="Y270" s="185"/>
      <c r="Z270" s="185"/>
      <c r="AA270" s="185"/>
      <c r="AB270" s="185"/>
      <c r="AC270" s="185"/>
      <c r="AD270" s="185"/>
      <c r="AE270" s="185"/>
      <c r="AF270" s="185"/>
      <c r="AG270" s="185"/>
      <c r="AH270" s="185"/>
      <c r="AI270" s="185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EE270" s="185"/>
      <c r="EF270" s="185"/>
      <c r="EG270" s="185"/>
      <c r="EH270" s="185"/>
    </row>
    <row r="271" spans="5:138">
      <c r="E271" s="183"/>
      <c r="F271" s="184"/>
      <c r="H271" s="183"/>
      <c r="I271" s="183"/>
      <c r="R271" s="185"/>
      <c r="S271" s="185"/>
      <c r="T271" s="185"/>
      <c r="U271" s="185"/>
      <c r="V271" s="185"/>
      <c r="W271" s="185"/>
      <c r="X271" s="185"/>
      <c r="Y271" s="185"/>
      <c r="Z271" s="185"/>
      <c r="AA271" s="185"/>
      <c r="AB271" s="185"/>
      <c r="AC271" s="185"/>
      <c r="AD271" s="185"/>
      <c r="AE271" s="185"/>
      <c r="AF271" s="185"/>
      <c r="AG271" s="185"/>
      <c r="AH271" s="185"/>
      <c r="AI271" s="185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EE271" s="185"/>
      <c r="EF271" s="185"/>
      <c r="EG271" s="185"/>
      <c r="EH271" s="185"/>
    </row>
    <row r="272" spans="5:138">
      <c r="E272" s="183"/>
      <c r="F272" s="184"/>
      <c r="H272" s="183"/>
      <c r="I272" s="183"/>
      <c r="R272" s="185"/>
      <c r="S272" s="185"/>
      <c r="T272" s="185"/>
      <c r="U272" s="185"/>
      <c r="V272" s="185"/>
      <c r="W272" s="185"/>
      <c r="X272" s="185"/>
      <c r="Y272" s="185"/>
      <c r="Z272" s="185"/>
      <c r="AA272" s="185"/>
      <c r="AB272" s="185"/>
      <c r="AC272" s="185"/>
      <c r="AD272" s="185"/>
      <c r="AE272" s="185"/>
      <c r="AF272" s="185"/>
      <c r="AG272" s="185"/>
      <c r="AH272" s="185"/>
      <c r="AI272" s="185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EE272" s="185"/>
      <c r="EF272" s="185"/>
      <c r="EG272" s="185"/>
      <c r="EH272" s="185"/>
    </row>
    <row r="273" spans="5:138">
      <c r="E273" s="183"/>
      <c r="F273" s="184"/>
      <c r="H273" s="183"/>
      <c r="I273" s="183"/>
      <c r="R273" s="185"/>
      <c r="S273" s="185"/>
      <c r="T273" s="185"/>
      <c r="U273" s="185"/>
      <c r="V273" s="185"/>
      <c r="W273" s="185"/>
      <c r="X273" s="185"/>
      <c r="Y273" s="185"/>
      <c r="Z273" s="185"/>
      <c r="AA273" s="185"/>
      <c r="AB273" s="185"/>
      <c r="AC273" s="185"/>
      <c r="AD273" s="185"/>
      <c r="AE273" s="185"/>
      <c r="AF273" s="185"/>
      <c r="AG273" s="185"/>
      <c r="AH273" s="185"/>
      <c r="AI273" s="185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EE273" s="185"/>
      <c r="EF273" s="185"/>
      <c r="EG273" s="185"/>
      <c r="EH273" s="185"/>
    </row>
    <row r="274" spans="5:138">
      <c r="E274" s="183"/>
      <c r="F274" s="184"/>
      <c r="H274" s="183"/>
      <c r="I274" s="183"/>
      <c r="R274" s="185"/>
      <c r="S274" s="185"/>
      <c r="T274" s="185"/>
      <c r="U274" s="185"/>
      <c r="V274" s="185"/>
      <c r="W274" s="185"/>
      <c r="X274" s="185"/>
      <c r="Y274" s="185"/>
      <c r="Z274" s="185"/>
      <c r="AA274" s="185"/>
      <c r="AB274" s="185"/>
      <c r="AC274" s="185"/>
      <c r="AD274" s="185"/>
      <c r="AE274" s="185"/>
      <c r="AF274" s="185"/>
      <c r="AG274" s="185"/>
      <c r="AH274" s="185"/>
      <c r="AI274" s="185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EE274" s="185"/>
      <c r="EF274" s="185"/>
      <c r="EG274" s="185"/>
      <c r="EH274" s="185"/>
    </row>
    <row r="275" spans="5:138">
      <c r="E275" s="183"/>
      <c r="F275" s="184"/>
      <c r="H275" s="183"/>
      <c r="I275" s="183"/>
      <c r="R275" s="185"/>
      <c r="S275" s="185"/>
      <c r="T275" s="185"/>
      <c r="U275" s="185"/>
      <c r="V275" s="185"/>
      <c r="W275" s="185"/>
      <c r="X275" s="185"/>
      <c r="Y275" s="185"/>
      <c r="Z275" s="185"/>
      <c r="AA275" s="185"/>
      <c r="AB275" s="185"/>
      <c r="AC275" s="185"/>
      <c r="AD275" s="185"/>
      <c r="AE275" s="185"/>
      <c r="AF275" s="185"/>
      <c r="AG275" s="185"/>
      <c r="AH275" s="185"/>
      <c r="AI275" s="185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EE275" s="185"/>
      <c r="EF275" s="185"/>
      <c r="EG275" s="185"/>
      <c r="EH275" s="185"/>
    </row>
    <row r="276" spans="5:138">
      <c r="E276" s="183"/>
      <c r="F276" s="184"/>
      <c r="H276" s="183"/>
      <c r="I276" s="183"/>
      <c r="R276" s="185"/>
      <c r="S276" s="185"/>
      <c r="T276" s="185"/>
      <c r="U276" s="185"/>
      <c r="V276" s="185"/>
      <c r="W276" s="185"/>
      <c r="X276" s="185"/>
      <c r="Y276" s="185"/>
      <c r="Z276" s="185"/>
      <c r="AA276" s="185"/>
      <c r="AB276" s="185"/>
      <c r="AC276" s="185"/>
      <c r="AD276" s="185"/>
      <c r="AE276" s="185"/>
      <c r="AF276" s="185"/>
      <c r="AG276" s="185"/>
      <c r="AH276" s="185"/>
      <c r="AI276" s="185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EE276" s="185"/>
      <c r="EF276" s="185"/>
      <c r="EG276" s="185"/>
      <c r="EH276" s="185"/>
    </row>
    <row r="277" spans="5:138">
      <c r="E277" s="183"/>
      <c r="F277" s="184"/>
      <c r="H277" s="183"/>
      <c r="I277" s="183"/>
      <c r="R277" s="185"/>
      <c r="S277" s="185"/>
      <c r="T277" s="185"/>
      <c r="U277" s="185"/>
      <c r="V277" s="185"/>
      <c r="W277" s="185"/>
      <c r="X277" s="185"/>
      <c r="Y277" s="185"/>
      <c r="Z277" s="185"/>
      <c r="AA277" s="185"/>
      <c r="AB277" s="185"/>
      <c r="AC277" s="185"/>
      <c r="AD277" s="185"/>
      <c r="AE277" s="185"/>
      <c r="AF277" s="185"/>
      <c r="AG277" s="185"/>
      <c r="AH277" s="185"/>
      <c r="AI277" s="185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EE277" s="185"/>
      <c r="EF277" s="185"/>
      <c r="EG277" s="185"/>
      <c r="EH277" s="185"/>
    </row>
    <row r="278" spans="5:138">
      <c r="E278" s="183"/>
      <c r="F278" s="184"/>
      <c r="H278" s="183"/>
      <c r="I278" s="183"/>
      <c r="R278" s="185"/>
      <c r="S278" s="185"/>
      <c r="T278" s="185"/>
      <c r="U278" s="185"/>
      <c r="V278" s="185"/>
      <c r="W278" s="185"/>
      <c r="X278" s="185"/>
      <c r="Y278" s="185"/>
      <c r="Z278" s="185"/>
      <c r="AA278" s="185"/>
      <c r="AB278" s="185"/>
      <c r="AC278" s="185"/>
      <c r="AD278" s="185"/>
      <c r="AE278" s="185"/>
      <c r="AF278" s="185"/>
      <c r="AG278" s="185"/>
      <c r="AH278" s="185"/>
      <c r="AI278" s="185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EE278" s="185"/>
      <c r="EF278" s="185"/>
      <c r="EG278" s="185"/>
      <c r="EH278" s="185"/>
    </row>
    <row r="279" spans="5:138">
      <c r="E279" s="183"/>
      <c r="F279" s="184"/>
      <c r="H279" s="183"/>
      <c r="I279" s="183"/>
      <c r="R279" s="185"/>
      <c r="S279" s="185"/>
      <c r="T279" s="185"/>
      <c r="U279" s="185"/>
      <c r="V279" s="185"/>
      <c r="W279" s="185"/>
      <c r="X279" s="185"/>
      <c r="Y279" s="185"/>
      <c r="Z279" s="185"/>
      <c r="AA279" s="185"/>
      <c r="AB279" s="185"/>
      <c r="AC279" s="185"/>
      <c r="AD279" s="185"/>
      <c r="AE279" s="185"/>
      <c r="AF279" s="185"/>
      <c r="AG279" s="185"/>
      <c r="AH279" s="185"/>
      <c r="AI279" s="185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EE279" s="185"/>
      <c r="EF279" s="185"/>
      <c r="EG279" s="185"/>
      <c r="EH279" s="185"/>
    </row>
    <row r="280" spans="5:138">
      <c r="E280" s="183"/>
      <c r="F280" s="184"/>
      <c r="H280" s="183"/>
      <c r="I280" s="183"/>
      <c r="R280" s="185"/>
      <c r="S280" s="185"/>
      <c r="T280" s="185"/>
      <c r="U280" s="185"/>
      <c r="V280" s="185"/>
      <c r="W280" s="185"/>
      <c r="X280" s="185"/>
      <c r="Y280" s="185"/>
      <c r="Z280" s="185"/>
      <c r="AA280" s="185"/>
      <c r="AB280" s="185"/>
      <c r="AC280" s="185"/>
      <c r="AD280" s="185"/>
      <c r="AE280" s="185"/>
      <c r="AF280" s="185"/>
      <c r="AG280" s="185"/>
      <c r="AH280" s="185"/>
      <c r="AI280" s="185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EE280" s="185"/>
      <c r="EF280" s="185"/>
      <c r="EG280" s="185"/>
      <c r="EH280" s="185"/>
    </row>
    <row r="281" spans="5:138">
      <c r="E281" s="183"/>
      <c r="F281" s="184"/>
      <c r="H281" s="183"/>
      <c r="I281" s="183"/>
      <c r="R281" s="185"/>
      <c r="S281" s="185"/>
      <c r="T281" s="185"/>
      <c r="U281" s="185"/>
      <c r="V281" s="185"/>
      <c r="W281" s="185"/>
      <c r="X281" s="185"/>
      <c r="Y281" s="185"/>
      <c r="Z281" s="185"/>
      <c r="AA281" s="185"/>
      <c r="AB281" s="185"/>
      <c r="AC281" s="185"/>
      <c r="AD281" s="185"/>
      <c r="AE281" s="185"/>
      <c r="AF281" s="185"/>
      <c r="AG281" s="185"/>
      <c r="AH281" s="185"/>
      <c r="AI281" s="185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EE281" s="185"/>
      <c r="EF281" s="185"/>
      <c r="EG281" s="185"/>
      <c r="EH281" s="185"/>
    </row>
    <row r="282" spans="5:138">
      <c r="E282" s="183"/>
      <c r="F282" s="184"/>
      <c r="H282" s="183"/>
      <c r="I282" s="183"/>
      <c r="R282" s="185"/>
      <c r="S282" s="185"/>
      <c r="T282" s="185"/>
      <c r="U282" s="185"/>
      <c r="V282" s="185"/>
      <c r="W282" s="185"/>
      <c r="X282" s="185"/>
      <c r="Y282" s="185"/>
      <c r="Z282" s="185"/>
      <c r="AA282" s="185"/>
      <c r="AB282" s="185"/>
      <c r="AC282" s="185"/>
      <c r="AD282" s="185"/>
      <c r="AE282" s="185"/>
      <c r="AF282" s="185"/>
      <c r="AG282" s="185"/>
      <c r="AH282" s="185"/>
      <c r="AI282" s="185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EE282" s="185"/>
      <c r="EF282" s="185"/>
      <c r="EG282" s="185"/>
      <c r="EH282" s="185"/>
    </row>
    <row r="283" spans="5:138">
      <c r="E283" s="183"/>
      <c r="F283" s="184"/>
      <c r="H283" s="183"/>
      <c r="I283" s="183"/>
      <c r="R283" s="185"/>
      <c r="S283" s="185"/>
      <c r="T283" s="185"/>
      <c r="U283" s="185"/>
      <c r="V283" s="185"/>
      <c r="W283" s="185"/>
      <c r="X283" s="185"/>
      <c r="Y283" s="185"/>
      <c r="Z283" s="185"/>
      <c r="AA283" s="185"/>
      <c r="AB283" s="185"/>
      <c r="AC283" s="185"/>
      <c r="AD283" s="185"/>
      <c r="AE283" s="185"/>
      <c r="AF283" s="185"/>
      <c r="AG283" s="185"/>
      <c r="AH283" s="185"/>
      <c r="AI283" s="185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EE283" s="185"/>
      <c r="EF283" s="185"/>
      <c r="EG283" s="185"/>
      <c r="EH283" s="185"/>
    </row>
    <row r="284" spans="5:138">
      <c r="E284" s="183"/>
      <c r="F284" s="184"/>
      <c r="H284" s="183"/>
      <c r="I284" s="183"/>
      <c r="R284" s="18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5"/>
      <c r="AD284" s="185"/>
      <c r="AE284" s="185"/>
      <c r="AF284" s="185"/>
      <c r="AG284" s="185"/>
      <c r="AH284" s="185"/>
      <c r="AI284" s="185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EE284" s="185"/>
      <c r="EF284" s="185"/>
      <c r="EG284" s="185"/>
      <c r="EH284" s="185"/>
    </row>
    <row r="285" spans="5:138">
      <c r="E285" s="183"/>
      <c r="F285" s="184"/>
      <c r="H285" s="183"/>
      <c r="I285" s="183"/>
      <c r="R285" s="185"/>
      <c r="S285" s="185"/>
      <c r="T285" s="185"/>
      <c r="U285" s="185"/>
      <c r="V285" s="185"/>
      <c r="W285" s="185"/>
      <c r="X285" s="185"/>
      <c r="Y285" s="185"/>
      <c r="Z285" s="185"/>
      <c r="AA285" s="185"/>
      <c r="AB285" s="185"/>
      <c r="AC285" s="185"/>
      <c r="AD285" s="185"/>
      <c r="AE285" s="185"/>
      <c r="AF285" s="185"/>
      <c r="AG285" s="185"/>
      <c r="AH285" s="185"/>
      <c r="AI285" s="185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EE285" s="185"/>
      <c r="EF285" s="185"/>
      <c r="EG285" s="185"/>
      <c r="EH285" s="185"/>
    </row>
    <row r="286" spans="5:138">
      <c r="E286" s="183"/>
      <c r="F286" s="184"/>
      <c r="H286" s="183"/>
      <c r="I286" s="183"/>
      <c r="R286" s="185"/>
      <c r="S286" s="185"/>
      <c r="T286" s="185"/>
      <c r="U286" s="185"/>
      <c r="V286" s="185"/>
      <c r="W286" s="185"/>
      <c r="X286" s="185"/>
      <c r="Y286" s="185"/>
      <c r="Z286" s="185"/>
      <c r="AA286" s="185"/>
      <c r="AB286" s="185"/>
      <c r="AC286" s="185"/>
      <c r="AD286" s="185"/>
      <c r="AE286" s="185"/>
      <c r="AF286" s="185"/>
      <c r="AG286" s="185"/>
      <c r="AH286" s="185"/>
      <c r="AI286" s="185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EE286" s="185"/>
      <c r="EF286" s="185"/>
      <c r="EG286" s="185"/>
      <c r="EH286" s="185"/>
    </row>
    <row r="287" spans="5:138">
      <c r="E287" s="183"/>
      <c r="F287" s="184"/>
      <c r="H287" s="183"/>
      <c r="I287" s="183"/>
      <c r="R287" s="185"/>
      <c r="S287" s="185"/>
      <c r="T287" s="185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85"/>
      <c r="AE287" s="185"/>
      <c r="AF287" s="185"/>
      <c r="AG287" s="185"/>
      <c r="AH287" s="185"/>
      <c r="AI287" s="185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EE287" s="185"/>
      <c r="EF287" s="185"/>
      <c r="EG287" s="185"/>
      <c r="EH287" s="185"/>
    </row>
    <row r="288" spans="5:138">
      <c r="E288" s="183"/>
      <c r="F288" s="184"/>
      <c r="H288" s="183"/>
      <c r="I288" s="183"/>
      <c r="R288" s="185"/>
      <c r="S288" s="185"/>
      <c r="T288" s="185"/>
      <c r="U288" s="185"/>
      <c r="V288" s="185"/>
      <c r="W288" s="185"/>
      <c r="X288" s="185"/>
      <c r="Y288" s="185"/>
      <c r="Z288" s="185"/>
      <c r="AA288" s="185"/>
      <c r="AB288" s="185"/>
      <c r="AC288" s="185"/>
      <c r="AD288" s="185"/>
      <c r="AE288" s="185"/>
      <c r="AF288" s="185"/>
      <c r="AG288" s="185"/>
      <c r="AH288" s="185"/>
      <c r="AI288" s="185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EE288" s="185"/>
      <c r="EF288" s="185"/>
      <c r="EG288" s="185"/>
      <c r="EH288" s="185"/>
    </row>
    <row r="289" spans="5:138">
      <c r="E289" s="183"/>
      <c r="F289" s="184"/>
      <c r="G289" s="185"/>
      <c r="H289" s="183"/>
      <c r="I289" s="183"/>
      <c r="J289" s="185"/>
      <c r="K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5"/>
      <c r="AA289" s="185"/>
      <c r="AB289" s="185"/>
      <c r="AC289" s="185"/>
      <c r="AD289" s="185"/>
      <c r="AE289" s="185"/>
      <c r="AF289" s="185"/>
      <c r="AG289" s="185"/>
      <c r="AH289" s="185"/>
      <c r="AI289" s="185"/>
      <c r="AJ289" s="185"/>
      <c r="AK289" s="185"/>
      <c r="AL289" s="185"/>
      <c r="AM289" s="185"/>
      <c r="AN289" s="185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ED289" s="185"/>
      <c r="EE289" s="185"/>
      <c r="EF289" s="185"/>
      <c r="EG289" s="185"/>
      <c r="EH289" s="185"/>
    </row>
    <row r="290" spans="5:138">
      <c r="E290" s="183"/>
      <c r="F290" s="184"/>
      <c r="H290" s="183"/>
      <c r="I290" s="183"/>
      <c r="R290" s="185"/>
      <c r="S290" s="185"/>
      <c r="T290" s="185"/>
      <c r="U290" s="185"/>
      <c r="V290" s="185"/>
      <c r="W290" s="185"/>
      <c r="X290" s="185"/>
      <c r="Y290" s="185"/>
      <c r="Z290" s="185"/>
      <c r="AA290" s="185"/>
      <c r="AB290" s="185"/>
      <c r="AC290" s="185"/>
      <c r="AD290" s="185"/>
      <c r="AE290" s="185"/>
      <c r="AF290" s="185"/>
      <c r="AG290" s="185"/>
      <c r="AH290" s="185"/>
      <c r="AI290" s="185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EE290" s="185"/>
      <c r="EF290" s="185"/>
      <c r="EG290" s="185"/>
      <c r="EH290" s="185"/>
    </row>
    <row r="291" spans="5:138">
      <c r="E291" s="183"/>
      <c r="F291" s="184"/>
      <c r="H291" s="183"/>
      <c r="I291" s="183"/>
      <c r="R291" s="185"/>
      <c r="S291" s="185"/>
      <c r="T291" s="185"/>
      <c r="U291" s="185"/>
      <c r="V291" s="185"/>
      <c r="W291" s="185"/>
      <c r="X291" s="185"/>
      <c r="Y291" s="185"/>
      <c r="Z291" s="185"/>
      <c r="AA291" s="185"/>
      <c r="AB291" s="185"/>
      <c r="AC291" s="185"/>
      <c r="AD291" s="185"/>
      <c r="AE291" s="185"/>
      <c r="AF291" s="185"/>
      <c r="AG291" s="185"/>
      <c r="AH291" s="185"/>
      <c r="AI291" s="185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EE291" s="185"/>
      <c r="EF291" s="185"/>
      <c r="EG291" s="185"/>
      <c r="EH291" s="185"/>
    </row>
    <row r="292" spans="5:138">
      <c r="E292" s="183"/>
      <c r="F292" s="184"/>
      <c r="H292" s="183"/>
      <c r="I292" s="183"/>
      <c r="R292" s="185"/>
      <c r="S292" s="185"/>
      <c r="T292" s="185"/>
      <c r="U292" s="185"/>
      <c r="V292" s="185"/>
      <c r="W292" s="185"/>
      <c r="X292" s="185"/>
      <c r="Y292" s="185"/>
      <c r="Z292" s="185"/>
      <c r="AA292" s="185"/>
      <c r="AB292" s="185"/>
      <c r="AC292" s="185"/>
      <c r="AD292" s="185"/>
      <c r="AE292" s="185"/>
      <c r="AF292" s="185"/>
      <c r="AG292" s="185"/>
      <c r="AH292" s="185"/>
      <c r="AI292" s="185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EE292" s="185"/>
      <c r="EF292" s="185"/>
      <c r="EG292" s="185"/>
      <c r="EH292" s="185"/>
    </row>
    <row r="293" spans="5:138">
      <c r="E293" s="183"/>
      <c r="F293" s="184"/>
      <c r="H293" s="183"/>
      <c r="I293" s="183"/>
      <c r="R293" s="185"/>
      <c r="S293" s="185"/>
      <c r="T293" s="185"/>
      <c r="U293" s="185"/>
      <c r="V293" s="185"/>
      <c r="W293" s="185"/>
      <c r="X293" s="185"/>
      <c r="Y293" s="185"/>
      <c r="Z293" s="185"/>
      <c r="AA293" s="185"/>
      <c r="AB293" s="185"/>
      <c r="AC293" s="185"/>
      <c r="AD293" s="185"/>
      <c r="AE293" s="185"/>
      <c r="AF293" s="185"/>
      <c r="AG293" s="185"/>
      <c r="AH293" s="185"/>
      <c r="AI293" s="185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EE293" s="185"/>
      <c r="EF293" s="185"/>
      <c r="EG293" s="185"/>
      <c r="EH293" s="185"/>
    </row>
    <row r="294" spans="5:138">
      <c r="E294" s="183"/>
      <c r="F294" s="184"/>
      <c r="H294" s="183"/>
      <c r="I294" s="183"/>
      <c r="R294" s="185"/>
      <c r="S294" s="185"/>
      <c r="T294" s="185"/>
      <c r="U294" s="185"/>
      <c r="V294" s="185"/>
      <c r="W294" s="185"/>
      <c r="X294" s="185"/>
      <c r="Y294" s="185"/>
      <c r="Z294" s="185"/>
      <c r="AA294" s="185"/>
      <c r="AB294" s="185"/>
      <c r="AC294" s="185"/>
      <c r="AD294" s="185"/>
      <c r="AE294" s="185"/>
      <c r="AF294" s="185"/>
      <c r="AG294" s="185"/>
      <c r="AH294" s="185"/>
      <c r="AI294" s="185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EE294" s="185"/>
      <c r="EF294" s="185"/>
      <c r="EG294" s="185"/>
      <c r="EH294" s="185"/>
    </row>
    <row r="295" spans="5:138">
      <c r="E295" s="183"/>
      <c r="F295" s="184"/>
      <c r="H295" s="183"/>
      <c r="I295" s="183"/>
      <c r="R295" s="185"/>
      <c r="S295" s="185"/>
      <c r="T295" s="185"/>
      <c r="U295" s="185"/>
      <c r="V295" s="185"/>
      <c r="W295" s="185"/>
      <c r="X295" s="185"/>
      <c r="Y295" s="185"/>
      <c r="Z295" s="185"/>
      <c r="AA295" s="185"/>
      <c r="AB295" s="185"/>
      <c r="AC295" s="185"/>
      <c r="AD295" s="185"/>
      <c r="AE295" s="185"/>
      <c r="AF295" s="185"/>
      <c r="AG295" s="185"/>
      <c r="AH295" s="185"/>
      <c r="AI295" s="185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EE295" s="185"/>
      <c r="EF295" s="185"/>
      <c r="EG295" s="185"/>
      <c r="EH295" s="185"/>
    </row>
    <row r="296" spans="5:138">
      <c r="E296" s="183"/>
      <c r="F296" s="184"/>
      <c r="H296" s="183"/>
      <c r="I296" s="183"/>
      <c r="R296" s="185"/>
      <c r="S296" s="185"/>
      <c r="T296" s="185"/>
      <c r="U296" s="185"/>
      <c r="V296" s="185"/>
      <c r="W296" s="185"/>
      <c r="X296" s="185"/>
      <c r="Y296" s="185"/>
      <c r="Z296" s="185"/>
      <c r="AA296" s="185"/>
      <c r="AB296" s="185"/>
      <c r="AC296" s="185"/>
      <c r="AD296" s="185"/>
      <c r="AE296" s="185"/>
      <c r="AF296" s="185"/>
      <c r="AG296" s="185"/>
      <c r="AH296" s="185"/>
      <c r="AI296" s="185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EE296" s="185"/>
      <c r="EF296" s="185"/>
      <c r="EG296" s="185"/>
      <c r="EH296" s="185"/>
    </row>
    <row r="297" spans="5:138">
      <c r="E297" s="183"/>
      <c r="F297" s="184"/>
      <c r="H297" s="183"/>
      <c r="I297" s="183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185"/>
      <c r="AG297" s="185"/>
      <c r="AH297" s="185"/>
      <c r="AI297" s="185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EE297" s="185"/>
      <c r="EF297" s="185"/>
      <c r="EG297" s="185"/>
      <c r="EH297" s="185"/>
    </row>
    <row r="298" spans="5:138">
      <c r="E298" s="183"/>
      <c r="F298" s="184"/>
      <c r="H298" s="183"/>
      <c r="I298" s="183"/>
      <c r="R298" s="185"/>
      <c r="S298" s="185"/>
      <c r="T298" s="185"/>
      <c r="U298" s="185"/>
      <c r="V298" s="185"/>
      <c r="W298" s="185"/>
      <c r="X298" s="185"/>
      <c r="Y298" s="185"/>
      <c r="Z298" s="185"/>
      <c r="AA298" s="185"/>
      <c r="AB298" s="185"/>
      <c r="AC298" s="185"/>
      <c r="AD298" s="185"/>
      <c r="AE298" s="185"/>
      <c r="AF298" s="185"/>
      <c r="AG298" s="185"/>
      <c r="AH298" s="185"/>
      <c r="AI298" s="185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EE298" s="185"/>
      <c r="EF298" s="185"/>
      <c r="EG298" s="185"/>
      <c r="EH298" s="185"/>
    </row>
    <row r="299" spans="5:138">
      <c r="E299" s="183"/>
      <c r="F299" s="184"/>
      <c r="H299" s="183"/>
      <c r="I299" s="183"/>
      <c r="R299" s="185"/>
      <c r="S299" s="185"/>
      <c r="T299" s="185"/>
      <c r="U299" s="185"/>
      <c r="V299" s="185"/>
      <c r="W299" s="185"/>
      <c r="X299" s="185"/>
      <c r="Y299" s="185"/>
      <c r="Z299" s="185"/>
      <c r="AA299" s="185"/>
      <c r="AB299" s="185"/>
      <c r="AC299" s="185"/>
      <c r="AD299" s="185"/>
      <c r="AE299" s="185"/>
      <c r="AF299" s="185"/>
      <c r="AG299" s="185"/>
      <c r="AH299" s="185"/>
      <c r="AI299" s="185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EE299" s="185"/>
      <c r="EF299" s="185"/>
      <c r="EG299" s="185"/>
      <c r="EH299" s="185"/>
    </row>
    <row r="300" spans="5:138">
      <c r="E300" s="183"/>
      <c r="F300" s="184"/>
      <c r="H300" s="183"/>
      <c r="I300" s="183"/>
      <c r="R300" s="185"/>
      <c r="S300" s="185"/>
      <c r="T300" s="185"/>
      <c r="U300" s="185"/>
      <c r="V300" s="185"/>
      <c r="W300" s="185"/>
      <c r="X300" s="185"/>
      <c r="Y300" s="185"/>
      <c r="Z300" s="185"/>
      <c r="AA300" s="185"/>
      <c r="AB300" s="185"/>
      <c r="AC300" s="185"/>
      <c r="AD300" s="185"/>
      <c r="AE300" s="185"/>
      <c r="AF300" s="185"/>
      <c r="AG300" s="185"/>
      <c r="AH300" s="185"/>
      <c r="AI300" s="185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EE300" s="185"/>
      <c r="EF300" s="185"/>
      <c r="EG300" s="185"/>
      <c r="EH300" s="185"/>
    </row>
    <row r="301" spans="5:138">
      <c r="E301" s="183"/>
      <c r="F301" s="184"/>
      <c r="H301" s="183"/>
      <c r="I301" s="183"/>
      <c r="R301" s="185"/>
      <c r="S301" s="185"/>
      <c r="T301" s="185"/>
      <c r="U301" s="185"/>
      <c r="V301" s="185"/>
      <c r="W301" s="185"/>
      <c r="X301" s="185"/>
      <c r="Y301" s="185"/>
      <c r="Z301" s="185"/>
      <c r="AA301" s="185"/>
      <c r="AB301" s="185"/>
      <c r="AC301" s="185"/>
      <c r="AD301" s="185"/>
      <c r="AE301" s="185"/>
      <c r="AF301" s="185"/>
      <c r="AG301" s="185"/>
      <c r="AH301" s="185"/>
      <c r="AI301" s="185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EE301" s="185"/>
      <c r="EF301" s="185"/>
      <c r="EG301" s="185"/>
      <c r="EH301" s="185"/>
    </row>
    <row r="302" spans="5:138">
      <c r="E302" s="183"/>
      <c r="F302" s="184"/>
      <c r="H302" s="183"/>
      <c r="I302" s="183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85"/>
      <c r="AI302" s="185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EE302" s="185"/>
      <c r="EF302" s="185"/>
      <c r="EG302" s="185"/>
      <c r="EH302" s="185"/>
    </row>
    <row r="303" spans="5:138">
      <c r="E303" s="183"/>
      <c r="F303" s="184"/>
      <c r="H303" s="183"/>
      <c r="I303" s="183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5"/>
      <c r="AI303" s="185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EE303" s="185"/>
      <c r="EF303" s="185"/>
      <c r="EG303" s="185"/>
      <c r="EH303" s="185"/>
    </row>
    <row r="304" spans="5:138">
      <c r="E304" s="183"/>
      <c r="F304" s="184"/>
      <c r="H304" s="183"/>
      <c r="I304" s="183"/>
      <c r="R304" s="185"/>
      <c r="S304" s="185"/>
      <c r="T304" s="185"/>
      <c r="U304" s="185"/>
      <c r="V304" s="185"/>
      <c r="W304" s="185"/>
      <c r="X304" s="185"/>
      <c r="Y304" s="185"/>
      <c r="Z304" s="185"/>
      <c r="AA304" s="185"/>
      <c r="AB304" s="185"/>
      <c r="AC304" s="185"/>
      <c r="AD304" s="185"/>
      <c r="AE304" s="185"/>
      <c r="AF304" s="185"/>
      <c r="AG304" s="185"/>
      <c r="AH304" s="185"/>
      <c r="AI304" s="185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EE304" s="185"/>
      <c r="EF304" s="185"/>
      <c r="EG304" s="185"/>
      <c r="EH304" s="185"/>
    </row>
    <row r="305" spans="5:138">
      <c r="E305" s="183"/>
      <c r="F305" s="184"/>
      <c r="H305" s="183"/>
      <c r="I305" s="183"/>
      <c r="R305" s="185"/>
      <c r="S305" s="185"/>
      <c r="T305" s="185"/>
      <c r="U305" s="185"/>
      <c r="V305" s="185"/>
      <c r="W305" s="185"/>
      <c r="X305" s="185"/>
      <c r="Y305" s="185"/>
      <c r="Z305" s="185"/>
      <c r="AA305" s="185"/>
      <c r="AB305" s="185"/>
      <c r="AC305" s="185"/>
      <c r="AD305" s="185"/>
      <c r="AE305" s="185"/>
      <c r="AF305" s="185"/>
      <c r="AG305" s="185"/>
      <c r="AH305" s="185"/>
      <c r="AI305" s="185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EE305" s="185"/>
      <c r="EF305" s="185"/>
      <c r="EG305" s="185"/>
      <c r="EH305" s="185"/>
    </row>
    <row r="306" spans="5:138">
      <c r="E306" s="183"/>
      <c r="F306" s="184"/>
      <c r="H306" s="183"/>
      <c r="I306" s="183"/>
      <c r="R306" s="185"/>
      <c r="S306" s="185"/>
      <c r="T306" s="185"/>
      <c r="U306" s="185"/>
      <c r="V306" s="185"/>
      <c r="W306" s="185"/>
      <c r="X306" s="185"/>
      <c r="Y306" s="185"/>
      <c r="Z306" s="185"/>
      <c r="AA306" s="185"/>
      <c r="AB306" s="185"/>
      <c r="AC306" s="185"/>
      <c r="AD306" s="185"/>
      <c r="AE306" s="185"/>
      <c r="AF306" s="185"/>
      <c r="AG306" s="185"/>
      <c r="AH306" s="185"/>
      <c r="AI306" s="185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EE306" s="185"/>
      <c r="EF306" s="185"/>
      <c r="EG306" s="185"/>
      <c r="EH306" s="185"/>
    </row>
    <row r="307" spans="5:138">
      <c r="E307" s="183"/>
      <c r="F307" s="184"/>
      <c r="H307" s="183"/>
      <c r="I307" s="183"/>
      <c r="R307" s="185"/>
      <c r="S307" s="185"/>
      <c r="T307" s="185"/>
      <c r="U307" s="185"/>
      <c r="V307" s="185"/>
      <c r="W307" s="185"/>
      <c r="X307" s="185"/>
      <c r="Y307" s="185"/>
      <c r="Z307" s="185"/>
      <c r="AA307" s="185"/>
      <c r="AB307" s="185"/>
      <c r="AC307" s="185"/>
      <c r="AD307" s="185"/>
      <c r="AE307" s="185"/>
      <c r="AF307" s="185"/>
      <c r="AG307" s="185"/>
      <c r="AH307" s="185"/>
      <c r="AI307" s="185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EE307" s="185"/>
      <c r="EF307" s="185"/>
      <c r="EG307" s="185"/>
      <c r="EH307" s="185"/>
    </row>
    <row r="308" spans="5:138">
      <c r="E308" s="183"/>
      <c r="F308" s="184"/>
      <c r="H308" s="183"/>
      <c r="I308" s="183"/>
      <c r="R308" s="185"/>
      <c r="S308" s="185"/>
      <c r="T308" s="185"/>
      <c r="U308" s="185"/>
      <c r="V308" s="185"/>
      <c r="W308" s="185"/>
      <c r="X308" s="185"/>
      <c r="Y308" s="185"/>
      <c r="Z308" s="185"/>
      <c r="AA308" s="185"/>
      <c r="AB308" s="185"/>
      <c r="AC308" s="185"/>
      <c r="AD308" s="185"/>
      <c r="AE308" s="185"/>
      <c r="AF308" s="185"/>
      <c r="AG308" s="185"/>
      <c r="AH308" s="185"/>
      <c r="AI308" s="185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EE308" s="185"/>
      <c r="EF308" s="185"/>
      <c r="EG308" s="185"/>
      <c r="EH308" s="185"/>
    </row>
    <row r="309" spans="5:138">
      <c r="E309" s="183"/>
      <c r="F309" s="184"/>
      <c r="H309" s="183"/>
      <c r="I309" s="183"/>
      <c r="R309" s="185"/>
      <c r="S309" s="185"/>
      <c r="T309" s="185"/>
      <c r="U309" s="185"/>
      <c r="V309" s="185"/>
      <c r="W309" s="185"/>
      <c r="X309" s="185"/>
      <c r="Y309" s="185"/>
      <c r="Z309" s="185"/>
      <c r="AA309" s="185"/>
      <c r="AB309" s="185"/>
      <c r="AC309" s="185"/>
      <c r="AD309" s="185"/>
      <c r="AE309" s="185"/>
      <c r="AF309" s="185"/>
      <c r="AG309" s="185"/>
      <c r="AH309" s="185"/>
      <c r="AI309" s="185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EE309" s="185"/>
      <c r="EF309" s="185"/>
      <c r="EG309" s="185"/>
      <c r="EH309" s="185"/>
    </row>
    <row r="310" spans="5:138">
      <c r="E310" s="183"/>
      <c r="F310" s="184"/>
      <c r="H310" s="183"/>
      <c r="I310" s="183"/>
      <c r="R310" s="185"/>
      <c r="S310" s="185"/>
      <c r="T310" s="185"/>
      <c r="U310" s="185"/>
      <c r="V310" s="185"/>
      <c r="W310" s="185"/>
      <c r="X310" s="185"/>
      <c r="Y310" s="185"/>
      <c r="Z310" s="185"/>
      <c r="AA310" s="185"/>
      <c r="AB310" s="185"/>
      <c r="AC310" s="185"/>
      <c r="AD310" s="185"/>
      <c r="AE310" s="185"/>
      <c r="AF310" s="185"/>
      <c r="AG310" s="185"/>
      <c r="AH310" s="185"/>
      <c r="AI310" s="185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EE310" s="185"/>
      <c r="EF310" s="185"/>
      <c r="EG310" s="185"/>
      <c r="EH310" s="185"/>
    </row>
    <row r="311" spans="5:138">
      <c r="E311" s="183"/>
      <c r="F311" s="184"/>
      <c r="H311" s="183"/>
      <c r="I311" s="183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85"/>
      <c r="AI311" s="185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EE311" s="185"/>
      <c r="EF311" s="185"/>
      <c r="EG311" s="185"/>
      <c r="EH311" s="185"/>
    </row>
    <row r="312" spans="5:138">
      <c r="E312" s="183"/>
      <c r="F312" s="184"/>
      <c r="H312" s="183"/>
      <c r="I312" s="183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185"/>
      <c r="AG312" s="185"/>
      <c r="AH312" s="185"/>
      <c r="AI312" s="185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EE312" s="185"/>
      <c r="EF312" s="185"/>
      <c r="EG312" s="185"/>
      <c r="EH312" s="185"/>
    </row>
    <row r="313" spans="5:138">
      <c r="E313" s="183"/>
      <c r="F313" s="184"/>
      <c r="H313" s="183"/>
      <c r="I313" s="183"/>
      <c r="R313" s="185"/>
      <c r="S313" s="185"/>
      <c r="T313" s="185"/>
      <c r="U313" s="185"/>
      <c r="V313" s="185"/>
      <c r="W313" s="185"/>
      <c r="X313" s="185"/>
      <c r="Y313" s="185"/>
      <c r="Z313" s="185"/>
      <c r="AA313" s="185"/>
      <c r="AB313" s="185"/>
      <c r="AC313" s="185"/>
      <c r="AD313" s="185"/>
      <c r="AE313" s="185"/>
      <c r="AF313" s="185"/>
      <c r="AG313" s="185"/>
      <c r="AH313" s="185"/>
      <c r="AI313" s="185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EE313" s="185"/>
      <c r="EF313" s="185"/>
      <c r="EG313" s="185"/>
      <c r="EH313" s="185"/>
    </row>
    <row r="314" spans="5:138">
      <c r="E314" s="183"/>
      <c r="F314" s="184"/>
      <c r="H314" s="183"/>
      <c r="I314" s="183"/>
      <c r="R314" s="185"/>
      <c r="S314" s="185"/>
      <c r="T314" s="185"/>
      <c r="U314" s="185"/>
      <c r="V314" s="185"/>
      <c r="W314" s="185"/>
      <c r="X314" s="185"/>
      <c r="Y314" s="185"/>
      <c r="Z314" s="185"/>
      <c r="AA314" s="185"/>
      <c r="AB314" s="185"/>
      <c r="AC314" s="185"/>
      <c r="AD314" s="185"/>
      <c r="AE314" s="185"/>
      <c r="AF314" s="185"/>
      <c r="AG314" s="185"/>
      <c r="AH314" s="185"/>
      <c r="AI314" s="185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EE314" s="185"/>
      <c r="EF314" s="185"/>
      <c r="EG314" s="185"/>
      <c r="EH314" s="185"/>
    </row>
    <row r="315" spans="5:138">
      <c r="E315" s="183"/>
      <c r="F315" s="184"/>
      <c r="H315" s="183"/>
      <c r="I315" s="183"/>
      <c r="R315" s="185"/>
      <c r="S315" s="185"/>
      <c r="T315" s="185"/>
      <c r="U315" s="185"/>
      <c r="V315" s="185"/>
      <c r="W315" s="185"/>
      <c r="X315" s="185"/>
      <c r="Y315" s="185"/>
      <c r="Z315" s="185"/>
      <c r="AA315" s="185"/>
      <c r="AB315" s="185"/>
      <c r="AC315" s="185"/>
      <c r="AD315" s="185"/>
      <c r="AE315" s="185"/>
      <c r="AF315" s="185"/>
      <c r="AG315" s="185"/>
      <c r="AH315" s="185"/>
      <c r="AI315" s="185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EE315" s="185"/>
      <c r="EF315" s="185"/>
      <c r="EG315" s="185"/>
      <c r="EH315" s="185"/>
    </row>
    <row r="316" spans="5:138">
      <c r="E316" s="183"/>
      <c r="F316" s="184"/>
      <c r="H316" s="183"/>
      <c r="I316" s="183"/>
      <c r="R316" s="185"/>
      <c r="S316" s="185"/>
      <c r="T316" s="185"/>
      <c r="U316" s="185"/>
      <c r="V316" s="185"/>
      <c r="W316" s="185"/>
      <c r="X316" s="185"/>
      <c r="Y316" s="185"/>
      <c r="Z316" s="185"/>
      <c r="AA316" s="185"/>
      <c r="AB316" s="185"/>
      <c r="AC316" s="185"/>
      <c r="AD316" s="185"/>
      <c r="AE316" s="185"/>
      <c r="AF316" s="185"/>
      <c r="AG316" s="185"/>
      <c r="AH316" s="185"/>
      <c r="AI316" s="185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EE316" s="185"/>
      <c r="EF316" s="185"/>
      <c r="EG316" s="185"/>
      <c r="EH316" s="185"/>
    </row>
    <row r="317" spans="5:138">
      <c r="E317" s="183"/>
      <c r="F317" s="184"/>
      <c r="H317" s="183"/>
      <c r="I317" s="183"/>
      <c r="R317" s="185"/>
      <c r="S317" s="185"/>
      <c r="T317" s="185"/>
      <c r="U317" s="185"/>
      <c r="V317" s="185"/>
      <c r="W317" s="185"/>
      <c r="X317" s="185"/>
      <c r="Y317" s="185"/>
      <c r="Z317" s="185"/>
      <c r="AA317" s="185"/>
      <c r="AB317" s="185"/>
      <c r="AC317" s="185"/>
      <c r="AD317" s="185"/>
      <c r="AE317" s="185"/>
      <c r="AF317" s="185"/>
      <c r="AG317" s="185"/>
      <c r="AH317" s="185"/>
      <c r="AI317" s="185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EE317" s="185"/>
      <c r="EF317" s="185"/>
      <c r="EG317" s="185"/>
      <c r="EH317" s="185"/>
    </row>
    <row r="318" spans="5:138">
      <c r="E318" s="183"/>
      <c r="F318" s="184"/>
      <c r="H318" s="183"/>
      <c r="I318" s="183"/>
      <c r="R318" s="185"/>
      <c r="S318" s="185"/>
      <c r="T318" s="185"/>
      <c r="U318" s="185"/>
      <c r="V318" s="185"/>
      <c r="W318" s="185"/>
      <c r="X318" s="185"/>
      <c r="Y318" s="185"/>
      <c r="Z318" s="185"/>
      <c r="AA318" s="185"/>
      <c r="AB318" s="185"/>
      <c r="AC318" s="185"/>
      <c r="AD318" s="185"/>
      <c r="AE318" s="185"/>
      <c r="AF318" s="185"/>
      <c r="AG318" s="185"/>
      <c r="AH318" s="185"/>
      <c r="AI318" s="185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EE318" s="185"/>
      <c r="EF318" s="185"/>
      <c r="EG318" s="185"/>
      <c r="EH318" s="185"/>
    </row>
    <row r="319" spans="5:138">
      <c r="E319" s="183"/>
      <c r="F319" s="184"/>
      <c r="H319" s="183"/>
      <c r="I319" s="183"/>
      <c r="R319" s="185"/>
      <c r="S319" s="185"/>
      <c r="T319" s="185"/>
      <c r="U319" s="185"/>
      <c r="V319" s="185"/>
      <c r="W319" s="185"/>
      <c r="X319" s="185"/>
      <c r="Y319" s="185"/>
      <c r="Z319" s="185"/>
      <c r="AA319" s="185"/>
      <c r="AB319" s="185"/>
      <c r="AC319" s="185"/>
      <c r="AD319" s="185"/>
      <c r="AE319" s="185"/>
      <c r="AF319" s="185"/>
      <c r="AG319" s="185"/>
      <c r="AH319" s="185"/>
      <c r="AI319" s="185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EE319" s="185"/>
      <c r="EF319" s="185"/>
      <c r="EG319" s="185"/>
    </row>
    <row r="320" spans="5:138">
      <c r="E320" s="183"/>
      <c r="F320" s="184"/>
      <c r="H320" s="183"/>
      <c r="I320" s="183"/>
      <c r="R320" s="185"/>
      <c r="S320" s="185"/>
      <c r="T320" s="185"/>
      <c r="U320" s="185"/>
      <c r="V320" s="185"/>
      <c r="W320" s="185"/>
      <c r="X320" s="185"/>
      <c r="Y320" s="185"/>
      <c r="Z320" s="185"/>
      <c r="AA320" s="185"/>
      <c r="AB320" s="185"/>
      <c r="AC320" s="185"/>
      <c r="AD320" s="185"/>
      <c r="AE320" s="185"/>
      <c r="AF320" s="185"/>
      <c r="AG320" s="185"/>
      <c r="AH320" s="185"/>
      <c r="AI320" s="185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EE320" s="185"/>
      <c r="EF320" s="185"/>
      <c r="EG320" s="185"/>
      <c r="EH320" s="185"/>
    </row>
    <row r="321" spans="5:138">
      <c r="E321" s="183"/>
      <c r="F321" s="184"/>
      <c r="H321" s="183"/>
      <c r="I321" s="183"/>
      <c r="R321" s="185"/>
      <c r="S321" s="185"/>
      <c r="T321" s="185"/>
      <c r="U321" s="185"/>
      <c r="V321" s="185"/>
      <c r="W321" s="185"/>
      <c r="X321" s="185"/>
      <c r="Y321" s="185"/>
      <c r="Z321" s="185"/>
      <c r="AA321" s="185"/>
      <c r="AB321" s="185"/>
      <c r="AC321" s="185"/>
      <c r="AD321" s="185"/>
      <c r="AE321" s="185"/>
      <c r="AF321" s="185"/>
      <c r="AG321" s="185"/>
      <c r="AH321" s="185"/>
      <c r="AI321" s="185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EE321" s="185"/>
      <c r="EF321" s="185"/>
      <c r="EG321" s="185"/>
      <c r="EH321" s="185"/>
    </row>
    <row r="322" spans="5:138">
      <c r="E322" s="183"/>
      <c r="F322" s="184"/>
      <c r="H322" s="183"/>
      <c r="I322" s="183"/>
      <c r="R322" s="185"/>
      <c r="S322" s="185"/>
      <c r="T322" s="185"/>
      <c r="U322" s="185"/>
      <c r="V322" s="185"/>
      <c r="W322" s="185"/>
      <c r="X322" s="185"/>
      <c r="Y322" s="185"/>
      <c r="Z322" s="185"/>
      <c r="AA322" s="185"/>
      <c r="AB322" s="185"/>
      <c r="AC322" s="185"/>
      <c r="AD322" s="185"/>
      <c r="AE322" s="185"/>
      <c r="AF322" s="185"/>
      <c r="AG322" s="185"/>
      <c r="AH322" s="185"/>
      <c r="AI322" s="185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EE322" s="185"/>
      <c r="EF322" s="185"/>
      <c r="EG322" s="185"/>
      <c r="EH322" s="185"/>
    </row>
    <row r="323" spans="5:138">
      <c r="E323" s="183"/>
      <c r="F323" s="184"/>
      <c r="H323" s="183"/>
      <c r="I323" s="183"/>
      <c r="R323" s="185"/>
      <c r="S323" s="185"/>
      <c r="T323" s="185"/>
      <c r="U323" s="185"/>
      <c r="V323" s="185"/>
      <c r="W323" s="185"/>
      <c r="X323" s="185"/>
      <c r="Y323" s="185"/>
      <c r="Z323" s="185"/>
      <c r="AA323" s="185"/>
      <c r="AB323" s="185"/>
      <c r="AC323" s="185"/>
      <c r="AD323" s="185"/>
      <c r="AE323" s="185"/>
      <c r="AF323" s="185"/>
      <c r="AG323" s="185"/>
      <c r="AH323" s="185"/>
      <c r="AI323" s="185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EE323" s="185"/>
      <c r="EF323" s="185"/>
      <c r="EG323" s="185"/>
      <c r="EH323" s="185"/>
    </row>
    <row r="324" spans="5:138">
      <c r="E324" s="183"/>
      <c r="F324" s="184"/>
      <c r="H324" s="183"/>
      <c r="I324" s="183"/>
      <c r="R324" s="185"/>
      <c r="S324" s="185"/>
      <c r="T324" s="185"/>
      <c r="U324" s="185"/>
      <c r="V324" s="185"/>
      <c r="W324" s="185"/>
      <c r="X324" s="185"/>
      <c r="Y324" s="185"/>
      <c r="Z324" s="185"/>
      <c r="AA324" s="185"/>
      <c r="AB324" s="185"/>
      <c r="AC324" s="185"/>
      <c r="AD324" s="185"/>
      <c r="AE324" s="185"/>
      <c r="AF324" s="185"/>
      <c r="AG324" s="185"/>
      <c r="AH324" s="185"/>
      <c r="AI324" s="185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EE324" s="185"/>
      <c r="EF324" s="185"/>
      <c r="EG324" s="185"/>
      <c r="EH324" s="185"/>
    </row>
    <row r="325" spans="5:138">
      <c r="E325" s="183"/>
      <c r="F325" s="184"/>
      <c r="H325" s="183"/>
      <c r="I325" s="183"/>
      <c r="R325" s="185"/>
      <c r="S325" s="185"/>
      <c r="T325" s="185"/>
      <c r="U325" s="185"/>
      <c r="V325" s="185"/>
      <c r="W325" s="185"/>
      <c r="X325" s="185"/>
      <c r="Y325" s="185"/>
      <c r="Z325" s="185"/>
      <c r="AA325" s="185"/>
      <c r="AB325" s="185"/>
      <c r="AC325" s="185"/>
      <c r="AD325" s="185"/>
      <c r="AE325" s="185"/>
      <c r="AF325" s="185"/>
      <c r="AG325" s="185"/>
      <c r="AH325" s="185"/>
      <c r="AI325" s="185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EE325" s="185"/>
      <c r="EF325" s="185"/>
      <c r="EG325" s="185"/>
      <c r="EH325" s="185"/>
    </row>
    <row r="326" spans="5:138">
      <c r="E326" s="183"/>
      <c r="F326" s="184"/>
      <c r="H326" s="183"/>
      <c r="I326" s="183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85"/>
      <c r="AE326" s="185"/>
      <c r="AF326" s="185"/>
      <c r="AG326" s="185"/>
      <c r="AH326" s="185"/>
      <c r="AI326" s="185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EE326" s="185"/>
      <c r="EF326" s="185"/>
      <c r="EG326" s="185"/>
      <c r="EH326" s="185"/>
    </row>
    <row r="327" spans="5:138">
      <c r="E327" s="183"/>
      <c r="F327" s="184"/>
      <c r="H327" s="183"/>
      <c r="I327" s="183"/>
      <c r="R327" s="185"/>
      <c r="S327" s="185"/>
      <c r="T327" s="185"/>
      <c r="U327" s="185"/>
      <c r="V327" s="185"/>
      <c r="W327" s="185"/>
      <c r="X327" s="185"/>
      <c r="Y327" s="185"/>
      <c r="Z327" s="185"/>
      <c r="AA327" s="185"/>
      <c r="AB327" s="185"/>
      <c r="AC327" s="185"/>
      <c r="AD327" s="185"/>
      <c r="AE327" s="185"/>
      <c r="AF327" s="185"/>
      <c r="AG327" s="185"/>
      <c r="AH327" s="185"/>
      <c r="AI327" s="185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EE327" s="185"/>
      <c r="EF327" s="185"/>
      <c r="EG327" s="185"/>
      <c r="EH327" s="185"/>
    </row>
    <row r="328" spans="5:138">
      <c r="E328" s="183"/>
      <c r="F328" s="184"/>
      <c r="H328" s="183"/>
      <c r="I328" s="183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85"/>
      <c r="AI328" s="185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EE328" s="185"/>
      <c r="EF328" s="185"/>
      <c r="EG328" s="185"/>
      <c r="EH328" s="185"/>
    </row>
    <row r="329" spans="5:138">
      <c r="E329" s="183"/>
      <c r="F329" s="184"/>
      <c r="H329" s="183"/>
      <c r="I329" s="183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85"/>
      <c r="AE329" s="185"/>
      <c r="AF329" s="185"/>
      <c r="AG329" s="185"/>
      <c r="AH329" s="185"/>
      <c r="AI329" s="185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EE329" s="185"/>
      <c r="EF329" s="185"/>
      <c r="EG329" s="185"/>
      <c r="EH329" s="185"/>
    </row>
    <row r="330" spans="5:138">
      <c r="E330" s="183"/>
      <c r="F330" s="184"/>
      <c r="H330" s="183"/>
      <c r="I330" s="183"/>
      <c r="R330" s="185"/>
      <c r="S330" s="185"/>
      <c r="T330" s="185"/>
      <c r="U330" s="185"/>
      <c r="V330" s="185"/>
      <c r="W330" s="185"/>
      <c r="X330" s="185"/>
      <c r="Y330" s="185"/>
      <c r="Z330" s="185"/>
      <c r="AA330" s="185"/>
      <c r="AB330" s="185"/>
      <c r="AC330" s="185"/>
      <c r="AD330" s="185"/>
      <c r="AE330" s="185"/>
      <c r="AF330" s="185"/>
      <c r="AG330" s="185"/>
      <c r="AH330" s="185"/>
      <c r="AI330" s="185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EE330" s="185"/>
      <c r="EF330" s="185"/>
      <c r="EG330" s="185"/>
      <c r="EH330" s="185"/>
    </row>
    <row r="331" spans="5:138">
      <c r="E331" s="183"/>
      <c r="F331" s="184"/>
      <c r="H331" s="183"/>
      <c r="I331" s="183"/>
      <c r="R331" s="185"/>
      <c r="S331" s="185"/>
      <c r="T331" s="185"/>
      <c r="U331" s="185"/>
      <c r="V331" s="185"/>
      <c r="W331" s="185"/>
      <c r="X331" s="185"/>
      <c r="Y331" s="185"/>
      <c r="Z331" s="185"/>
      <c r="AA331" s="185"/>
      <c r="AB331" s="185"/>
      <c r="AC331" s="185"/>
      <c r="AD331" s="185"/>
      <c r="AE331" s="185"/>
      <c r="AF331" s="185"/>
      <c r="AG331" s="185"/>
      <c r="AH331" s="185"/>
      <c r="AI331" s="185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EE331" s="185"/>
      <c r="EF331" s="185"/>
      <c r="EG331" s="185"/>
      <c r="EH331" s="185"/>
    </row>
    <row r="332" spans="5:138">
      <c r="E332" s="183"/>
      <c r="F332" s="184"/>
      <c r="H332" s="183"/>
      <c r="I332" s="183"/>
      <c r="R332" s="185"/>
      <c r="S332" s="185"/>
      <c r="T332" s="185"/>
      <c r="U332" s="185"/>
      <c r="V332" s="185"/>
      <c r="W332" s="185"/>
      <c r="X332" s="185"/>
      <c r="Y332" s="185"/>
      <c r="Z332" s="185"/>
      <c r="AA332" s="185"/>
      <c r="AB332" s="185"/>
      <c r="AC332" s="185"/>
      <c r="AD332" s="185"/>
      <c r="AE332" s="185"/>
      <c r="AF332" s="185"/>
      <c r="AG332" s="185"/>
      <c r="AH332" s="185"/>
      <c r="AI332" s="185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EE332" s="185"/>
      <c r="EF332" s="185"/>
      <c r="EG332" s="185"/>
      <c r="EH332" s="185"/>
    </row>
    <row r="333" spans="5:138">
      <c r="E333" s="183"/>
      <c r="F333" s="184"/>
      <c r="H333" s="183"/>
      <c r="I333" s="183"/>
      <c r="R333" s="185"/>
      <c r="S333" s="185"/>
      <c r="T333" s="185"/>
      <c r="U333" s="185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EE333" s="185"/>
      <c r="EF333" s="185"/>
      <c r="EG333" s="185"/>
      <c r="EH333" s="185"/>
    </row>
    <row r="334" spans="5:138">
      <c r="E334" s="183"/>
      <c r="F334" s="184"/>
      <c r="H334" s="183"/>
      <c r="I334" s="183"/>
      <c r="R334" s="185"/>
      <c r="S334" s="185"/>
      <c r="T334" s="185"/>
      <c r="U334" s="185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EE334" s="185"/>
      <c r="EF334" s="185"/>
      <c r="EG334" s="185"/>
      <c r="EH334" s="185"/>
    </row>
    <row r="335" spans="5:138">
      <c r="E335" s="183"/>
      <c r="F335" s="184"/>
      <c r="H335" s="183"/>
      <c r="I335" s="183"/>
      <c r="R335" s="185"/>
      <c r="S335" s="185"/>
      <c r="T335" s="185"/>
      <c r="U335" s="185"/>
      <c r="V335" s="185"/>
      <c r="W335" s="185"/>
      <c r="X335" s="185"/>
      <c r="Y335" s="185"/>
      <c r="Z335" s="185"/>
      <c r="AA335" s="185"/>
      <c r="AB335" s="185"/>
      <c r="AC335" s="185"/>
      <c r="AD335" s="185"/>
      <c r="AE335" s="185"/>
      <c r="AF335" s="185"/>
      <c r="AG335" s="185"/>
      <c r="AH335" s="185"/>
      <c r="AI335" s="185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EE335" s="185"/>
      <c r="EF335" s="185"/>
      <c r="EG335" s="185"/>
      <c r="EH335" s="185"/>
    </row>
    <row r="336" spans="5:138">
      <c r="E336" s="183"/>
      <c r="F336" s="184"/>
      <c r="H336" s="183"/>
      <c r="I336" s="183"/>
      <c r="R336" s="185"/>
      <c r="S336" s="185"/>
      <c r="T336" s="185"/>
      <c r="U336" s="185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EE336" s="185"/>
      <c r="EF336" s="185"/>
      <c r="EG336" s="185"/>
      <c r="EH336" s="185"/>
    </row>
    <row r="337" spans="5:138">
      <c r="E337" s="183"/>
      <c r="F337" s="184"/>
      <c r="H337" s="183"/>
      <c r="I337" s="183"/>
      <c r="R337" s="185"/>
      <c r="S337" s="185"/>
      <c r="T337" s="185"/>
      <c r="U337" s="185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EE337" s="185"/>
      <c r="EF337" s="185"/>
      <c r="EG337" s="185"/>
      <c r="EH337" s="185"/>
    </row>
    <row r="338" spans="5:138">
      <c r="E338" s="183"/>
      <c r="F338" s="184"/>
      <c r="H338" s="183"/>
      <c r="I338" s="183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EE338" s="185"/>
      <c r="EF338" s="185"/>
      <c r="EG338" s="185"/>
      <c r="EH338" s="185"/>
    </row>
    <row r="339" spans="5:138">
      <c r="E339" s="183"/>
      <c r="F339" s="184"/>
      <c r="H339" s="183"/>
      <c r="I339" s="183"/>
      <c r="R339" s="185"/>
      <c r="S339" s="185"/>
      <c r="T339" s="185"/>
      <c r="U339" s="185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EE339" s="185"/>
      <c r="EF339" s="185"/>
      <c r="EG339" s="185"/>
      <c r="EH339" s="185"/>
    </row>
    <row r="340" spans="5:138">
      <c r="E340" s="183"/>
      <c r="F340" s="184"/>
      <c r="H340" s="183"/>
      <c r="I340" s="183"/>
      <c r="R340" s="185"/>
      <c r="S340" s="185"/>
      <c r="T340" s="185"/>
      <c r="U340" s="185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EE340" s="185"/>
      <c r="EF340" s="185"/>
      <c r="EG340" s="185"/>
      <c r="EH340" s="185"/>
    </row>
    <row r="341" spans="5:138">
      <c r="E341" s="183"/>
      <c r="F341" s="184"/>
      <c r="H341" s="183"/>
      <c r="I341" s="183"/>
      <c r="R341" s="185"/>
      <c r="S341" s="185"/>
      <c r="T341" s="185"/>
      <c r="U341" s="185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EE341" s="185"/>
      <c r="EF341" s="185"/>
      <c r="EG341" s="185"/>
      <c r="EH341" s="185"/>
    </row>
    <row r="342" spans="5:138">
      <c r="E342" s="183"/>
      <c r="F342" s="184"/>
      <c r="H342" s="183"/>
      <c r="I342" s="183"/>
      <c r="R342" s="185"/>
      <c r="S342" s="185"/>
      <c r="T342" s="185"/>
      <c r="U342" s="185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EE342" s="185"/>
      <c r="EF342" s="185"/>
      <c r="EG342" s="185"/>
      <c r="EH342" s="185"/>
    </row>
    <row r="343" spans="5:138">
      <c r="E343" s="183"/>
      <c r="F343" s="184"/>
      <c r="H343" s="183"/>
      <c r="I343" s="183"/>
      <c r="R343" s="185"/>
      <c r="S343" s="185"/>
      <c r="T343" s="185"/>
      <c r="U343" s="185"/>
      <c r="V343" s="185"/>
      <c r="W343" s="185"/>
      <c r="X343" s="185"/>
      <c r="Y343" s="185"/>
      <c r="Z343" s="185"/>
      <c r="AA343" s="185"/>
      <c r="AB343" s="185"/>
      <c r="AC343" s="185"/>
      <c r="AD343" s="185"/>
      <c r="AE343" s="185"/>
      <c r="AF343" s="185"/>
      <c r="AG343" s="185"/>
      <c r="AH343" s="185"/>
      <c r="AI343" s="185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EE343" s="185"/>
      <c r="EF343" s="185"/>
      <c r="EG343" s="185"/>
      <c r="EH343" s="185"/>
    </row>
    <row r="344" spans="5:138">
      <c r="E344" s="183"/>
      <c r="F344" s="184"/>
      <c r="H344" s="183"/>
      <c r="I344" s="183"/>
      <c r="R344" s="185"/>
      <c r="S344" s="185"/>
      <c r="T344" s="185"/>
      <c r="U344" s="185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EE344" s="185"/>
      <c r="EF344" s="185"/>
      <c r="EG344" s="185"/>
      <c r="EH344" s="185"/>
    </row>
    <row r="345" spans="5:138">
      <c r="E345" s="183"/>
      <c r="F345" s="184"/>
      <c r="H345" s="183"/>
      <c r="I345" s="183"/>
      <c r="R345" s="185"/>
      <c r="S345" s="185"/>
      <c r="T345" s="185"/>
      <c r="U345" s="185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EE345" s="185"/>
      <c r="EF345" s="185"/>
      <c r="EG345" s="185"/>
      <c r="EH345" s="185"/>
    </row>
    <row r="346" spans="5:138">
      <c r="E346" s="183"/>
      <c r="F346" s="184"/>
      <c r="H346" s="183"/>
      <c r="I346" s="183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185"/>
      <c r="AH346" s="185"/>
      <c r="AI346" s="185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EE346" s="185"/>
      <c r="EF346" s="185"/>
      <c r="EG346" s="185"/>
      <c r="EH346" s="185"/>
    </row>
    <row r="347" spans="5:138">
      <c r="E347" s="183"/>
      <c r="F347" s="184"/>
      <c r="H347" s="183"/>
      <c r="I347" s="183"/>
      <c r="R347" s="185"/>
      <c r="S347" s="185"/>
      <c r="T347" s="185"/>
      <c r="U347" s="185"/>
      <c r="V347" s="185"/>
      <c r="W347" s="185"/>
      <c r="X347" s="185"/>
      <c r="Y347" s="185"/>
      <c r="Z347" s="185"/>
      <c r="AA347" s="185"/>
      <c r="AB347" s="185"/>
      <c r="AC347" s="185"/>
      <c r="AD347" s="185"/>
      <c r="AE347" s="185"/>
      <c r="AF347" s="185"/>
      <c r="AG347" s="185"/>
      <c r="AH347" s="185"/>
      <c r="AI347" s="185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EE347" s="185"/>
      <c r="EF347" s="185"/>
      <c r="EG347" s="185"/>
      <c r="EH347" s="185"/>
    </row>
    <row r="348" spans="5:138">
      <c r="E348" s="183"/>
      <c r="F348" s="184"/>
      <c r="H348" s="183"/>
      <c r="I348" s="183"/>
      <c r="R348" s="185"/>
      <c r="S348" s="185"/>
      <c r="T348" s="185"/>
      <c r="U348" s="185"/>
      <c r="V348" s="185"/>
      <c r="W348" s="185"/>
      <c r="X348" s="185"/>
      <c r="Y348" s="185"/>
      <c r="Z348" s="185"/>
      <c r="AA348" s="185"/>
      <c r="AB348" s="185"/>
      <c r="AC348" s="185"/>
      <c r="AD348" s="185"/>
      <c r="AE348" s="185"/>
      <c r="AF348" s="185"/>
      <c r="AG348" s="185"/>
      <c r="AH348" s="185"/>
      <c r="AI348" s="185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EE348" s="185"/>
      <c r="EF348" s="185"/>
      <c r="EG348" s="185"/>
      <c r="EH348" s="185"/>
    </row>
    <row r="349" spans="5:138">
      <c r="E349" s="183"/>
      <c r="F349" s="184"/>
      <c r="H349" s="183"/>
      <c r="I349" s="183"/>
      <c r="R349" s="185"/>
      <c r="S349" s="185"/>
      <c r="T349" s="185"/>
      <c r="U349" s="185"/>
      <c r="V349" s="185"/>
      <c r="W349" s="185"/>
      <c r="X349" s="185"/>
      <c r="Y349" s="185"/>
      <c r="Z349" s="185"/>
      <c r="AA349" s="185"/>
      <c r="AB349" s="185"/>
      <c r="AC349" s="185"/>
      <c r="AD349" s="185"/>
      <c r="AE349" s="185"/>
      <c r="AF349" s="185"/>
      <c r="AG349" s="185"/>
      <c r="AH349" s="185"/>
      <c r="AI349" s="185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EE349" s="185"/>
      <c r="EF349" s="185"/>
      <c r="EG349" s="185"/>
      <c r="EH349" s="185"/>
    </row>
    <row r="350" spans="5:138">
      <c r="E350" s="183"/>
      <c r="F350" s="184"/>
      <c r="H350" s="183"/>
      <c r="I350" s="183"/>
      <c r="R350" s="185"/>
      <c r="S350" s="185"/>
      <c r="T350" s="185"/>
      <c r="U350" s="185"/>
      <c r="V350" s="185"/>
      <c r="W350" s="185"/>
      <c r="X350" s="185"/>
      <c r="Y350" s="185"/>
      <c r="Z350" s="185"/>
      <c r="AA350" s="185"/>
      <c r="AB350" s="185"/>
      <c r="AC350" s="185"/>
      <c r="AD350" s="185"/>
      <c r="AE350" s="185"/>
      <c r="AF350" s="185"/>
      <c r="AG350" s="185"/>
      <c r="AH350" s="185"/>
      <c r="AI350" s="185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EE350" s="185"/>
      <c r="EF350" s="185"/>
      <c r="EG350" s="185"/>
      <c r="EH350" s="185"/>
    </row>
    <row r="351" spans="5:138">
      <c r="E351" s="183"/>
      <c r="F351" s="184"/>
      <c r="H351" s="183"/>
      <c r="I351" s="183"/>
      <c r="R351" s="185"/>
      <c r="S351" s="185"/>
      <c r="T351" s="185"/>
      <c r="U351" s="185"/>
      <c r="V351" s="185"/>
      <c r="W351" s="185"/>
      <c r="X351" s="185"/>
      <c r="Y351" s="185"/>
      <c r="Z351" s="185"/>
      <c r="AA351" s="185"/>
      <c r="AB351" s="185"/>
      <c r="AC351" s="185"/>
      <c r="AD351" s="185"/>
      <c r="AE351" s="185"/>
      <c r="AF351" s="185"/>
      <c r="AG351" s="185"/>
      <c r="AH351" s="185"/>
      <c r="AI351" s="185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EE351" s="185"/>
      <c r="EF351" s="185"/>
      <c r="EG351" s="185"/>
      <c r="EH351" s="185"/>
    </row>
    <row r="352" spans="5:138">
      <c r="E352" s="183"/>
      <c r="F352" s="184"/>
      <c r="H352" s="183"/>
      <c r="I352" s="183"/>
      <c r="R352" s="185"/>
      <c r="S352" s="185"/>
      <c r="T352" s="185"/>
      <c r="U352" s="185"/>
      <c r="V352" s="185"/>
      <c r="W352" s="185"/>
      <c r="X352" s="185"/>
      <c r="Y352" s="185"/>
      <c r="Z352" s="185"/>
      <c r="AA352" s="185"/>
      <c r="AB352" s="185"/>
      <c r="AC352" s="185"/>
      <c r="AD352" s="185"/>
      <c r="AE352" s="185"/>
      <c r="AF352" s="185"/>
      <c r="AG352" s="185"/>
      <c r="AH352" s="185"/>
      <c r="AI352" s="185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EE352" s="185"/>
      <c r="EF352" s="185"/>
      <c r="EG352" s="185"/>
      <c r="EH352" s="185"/>
    </row>
    <row r="353" spans="5:138">
      <c r="E353" s="183"/>
      <c r="F353" s="184"/>
      <c r="H353" s="183"/>
      <c r="I353" s="183"/>
      <c r="R353" s="185"/>
      <c r="S353" s="185"/>
      <c r="T353" s="185"/>
      <c r="U353" s="185"/>
      <c r="V353" s="185"/>
      <c r="W353" s="185"/>
      <c r="X353" s="185"/>
      <c r="Y353" s="185"/>
      <c r="Z353" s="185"/>
      <c r="AA353" s="185"/>
      <c r="AB353" s="185"/>
      <c r="AC353" s="185"/>
      <c r="AD353" s="185"/>
      <c r="AE353" s="185"/>
      <c r="AF353" s="185"/>
      <c r="AG353" s="185"/>
      <c r="AH353" s="185"/>
      <c r="AI353" s="185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EE353" s="185"/>
      <c r="EF353" s="185"/>
      <c r="EG353" s="185"/>
      <c r="EH353" s="185"/>
    </row>
    <row r="354" spans="5:138">
      <c r="E354" s="183"/>
      <c r="F354" s="184"/>
      <c r="H354" s="183"/>
      <c r="I354" s="183"/>
      <c r="R354" s="185"/>
      <c r="S354" s="185"/>
      <c r="T354" s="185"/>
      <c r="U354" s="185"/>
      <c r="V354" s="185"/>
      <c r="W354" s="185"/>
      <c r="X354" s="185"/>
      <c r="Y354" s="185"/>
      <c r="Z354" s="185"/>
      <c r="AA354" s="185"/>
      <c r="AB354" s="185"/>
      <c r="AC354" s="185"/>
      <c r="AD354" s="185"/>
      <c r="AE354" s="185"/>
      <c r="AF354" s="185"/>
      <c r="AG354" s="185"/>
      <c r="AH354" s="185"/>
      <c r="AI354" s="185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EE354" s="185"/>
      <c r="EF354" s="185"/>
      <c r="EG354" s="185"/>
      <c r="EH354" s="185"/>
    </row>
    <row r="355" spans="5:138">
      <c r="E355" s="183"/>
      <c r="F355" s="184"/>
      <c r="H355" s="183"/>
      <c r="I355" s="183"/>
      <c r="R355" s="185"/>
      <c r="S355" s="185"/>
      <c r="T355" s="185"/>
      <c r="U355" s="185"/>
      <c r="V355" s="185"/>
      <c r="W355" s="185"/>
      <c r="X355" s="185"/>
      <c r="Y355" s="185"/>
      <c r="Z355" s="185"/>
      <c r="AA355" s="185"/>
      <c r="AB355" s="185"/>
      <c r="AC355" s="185"/>
      <c r="AD355" s="185"/>
      <c r="AE355" s="185"/>
      <c r="AF355" s="185"/>
      <c r="AG355" s="185"/>
      <c r="AH355" s="185"/>
      <c r="AI355" s="185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EE355" s="185"/>
      <c r="EF355" s="185"/>
      <c r="EG355" s="185"/>
      <c r="EH355" s="185"/>
    </row>
    <row r="356" spans="5:138">
      <c r="E356" s="183"/>
      <c r="F356" s="184"/>
      <c r="H356" s="183"/>
      <c r="I356" s="183"/>
      <c r="R356" s="185"/>
      <c r="S356" s="185"/>
      <c r="T356" s="185"/>
      <c r="U356" s="185"/>
      <c r="V356" s="185"/>
      <c r="W356" s="185"/>
      <c r="X356" s="185"/>
      <c r="Y356" s="185"/>
      <c r="Z356" s="185"/>
      <c r="AA356" s="185"/>
      <c r="AB356" s="185"/>
      <c r="AC356" s="185"/>
      <c r="AD356" s="185"/>
      <c r="AE356" s="185"/>
      <c r="AF356" s="185"/>
      <c r="AG356" s="185"/>
      <c r="AH356" s="185"/>
      <c r="AI356" s="185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EE356" s="185"/>
      <c r="EF356" s="185"/>
      <c r="EG356" s="185"/>
      <c r="EH356" s="185"/>
    </row>
    <row r="357" spans="5:138">
      <c r="E357" s="183"/>
      <c r="F357" s="184"/>
      <c r="H357" s="183"/>
      <c r="I357" s="183"/>
      <c r="R357" s="185"/>
      <c r="S357" s="185"/>
      <c r="T357" s="185"/>
      <c r="U357" s="185"/>
      <c r="V357" s="185"/>
      <c r="W357" s="185"/>
      <c r="X357" s="185"/>
      <c r="Y357" s="185"/>
      <c r="Z357" s="185"/>
      <c r="AA357" s="185"/>
      <c r="AB357" s="185"/>
      <c r="AC357" s="185"/>
      <c r="AD357" s="185"/>
      <c r="AE357" s="185"/>
      <c r="AF357" s="185"/>
      <c r="AG357" s="185"/>
      <c r="AH357" s="185"/>
      <c r="AI357" s="185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EE357" s="185"/>
      <c r="EF357" s="185"/>
      <c r="EG357" s="185"/>
      <c r="EH357" s="185"/>
    </row>
    <row r="358" spans="5:138">
      <c r="E358" s="183"/>
      <c r="F358" s="184"/>
      <c r="H358" s="183"/>
      <c r="I358" s="183"/>
      <c r="R358" s="185"/>
      <c r="S358" s="185"/>
      <c r="T358" s="185"/>
      <c r="U358" s="185"/>
      <c r="V358" s="185"/>
      <c r="W358" s="185"/>
      <c r="X358" s="185"/>
      <c r="Y358" s="185"/>
      <c r="Z358" s="185"/>
      <c r="AA358" s="185"/>
      <c r="AB358" s="185"/>
      <c r="AC358" s="185"/>
      <c r="AD358" s="185"/>
      <c r="AE358" s="185"/>
      <c r="AF358" s="185"/>
      <c r="AG358" s="185"/>
      <c r="AH358" s="185"/>
      <c r="AI358" s="185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EE358" s="185"/>
      <c r="EF358" s="185"/>
      <c r="EG358" s="185"/>
      <c r="EH358" s="185"/>
    </row>
    <row r="359" spans="5:138">
      <c r="E359" s="183"/>
      <c r="F359" s="184"/>
      <c r="H359" s="183"/>
      <c r="I359" s="183"/>
      <c r="R359" s="185"/>
      <c r="S359" s="185"/>
      <c r="T359" s="185"/>
      <c r="U359" s="185"/>
      <c r="V359" s="185"/>
      <c r="W359" s="185"/>
      <c r="X359" s="185"/>
      <c r="Y359" s="185"/>
      <c r="Z359" s="185"/>
      <c r="AA359" s="185"/>
      <c r="AB359" s="185"/>
      <c r="AC359" s="185"/>
      <c r="AD359" s="185"/>
      <c r="AE359" s="185"/>
      <c r="AF359" s="185"/>
      <c r="AG359" s="185"/>
      <c r="AH359" s="185"/>
      <c r="AI359" s="185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EE359" s="185"/>
      <c r="EF359" s="185"/>
      <c r="EG359" s="185"/>
      <c r="EH359" s="185"/>
    </row>
    <row r="360" spans="5:138">
      <c r="E360" s="183"/>
      <c r="F360" s="184"/>
      <c r="H360" s="183"/>
      <c r="I360" s="183"/>
      <c r="R360" s="185"/>
      <c r="S360" s="185"/>
      <c r="T360" s="185"/>
      <c r="U360" s="185"/>
      <c r="V360" s="185"/>
      <c r="W360" s="185"/>
      <c r="X360" s="185"/>
      <c r="Y360" s="185"/>
      <c r="Z360" s="185"/>
      <c r="AA360" s="185"/>
      <c r="AB360" s="185"/>
      <c r="AC360" s="185"/>
      <c r="AD360" s="185"/>
      <c r="AE360" s="185"/>
      <c r="AF360" s="185"/>
      <c r="AG360" s="185"/>
      <c r="AH360" s="185"/>
      <c r="AI360" s="185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EE360" s="185"/>
      <c r="EF360" s="185"/>
      <c r="EG360" s="185"/>
      <c r="EH360" s="185"/>
    </row>
    <row r="361" spans="5:138">
      <c r="E361" s="183"/>
      <c r="F361" s="184"/>
      <c r="H361" s="183"/>
      <c r="I361" s="183"/>
      <c r="R361" s="185"/>
      <c r="S361" s="185"/>
      <c r="T361" s="185"/>
      <c r="U361" s="185"/>
      <c r="V361" s="185"/>
      <c r="W361" s="185"/>
      <c r="X361" s="185"/>
      <c r="Y361" s="185"/>
      <c r="Z361" s="185"/>
      <c r="AA361" s="185"/>
      <c r="AB361" s="185"/>
      <c r="AC361" s="185"/>
      <c r="AD361" s="185"/>
      <c r="AE361" s="185"/>
      <c r="AF361" s="185"/>
      <c r="AG361" s="185"/>
      <c r="AH361" s="185"/>
      <c r="AI361" s="185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EE361" s="185"/>
      <c r="EF361" s="185"/>
      <c r="EG361" s="185"/>
      <c r="EH361" s="185"/>
    </row>
    <row r="362" spans="5:138">
      <c r="E362" s="183"/>
      <c r="F362" s="184"/>
      <c r="H362" s="183"/>
      <c r="I362" s="183"/>
      <c r="R362" s="185"/>
      <c r="S362" s="185"/>
      <c r="T362" s="185"/>
      <c r="U362" s="185"/>
      <c r="V362" s="185"/>
      <c r="W362" s="185"/>
      <c r="X362" s="185"/>
      <c r="Y362" s="185"/>
      <c r="Z362" s="185"/>
      <c r="AA362" s="185"/>
      <c r="AB362" s="185"/>
      <c r="AC362" s="185"/>
      <c r="AD362" s="185"/>
      <c r="AE362" s="185"/>
      <c r="AF362" s="185"/>
      <c r="AG362" s="185"/>
      <c r="AH362" s="185"/>
      <c r="AI362" s="185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EE362" s="185"/>
      <c r="EF362" s="185"/>
      <c r="EG362" s="185"/>
      <c r="EH362" s="185"/>
    </row>
    <row r="363" spans="5:138">
      <c r="E363" s="183"/>
      <c r="F363" s="184"/>
      <c r="H363" s="183"/>
      <c r="I363" s="183"/>
      <c r="R363" s="185"/>
      <c r="S363" s="185"/>
      <c r="T363" s="185"/>
      <c r="U363" s="185"/>
      <c r="V363" s="185"/>
      <c r="W363" s="185"/>
      <c r="X363" s="185"/>
      <c r="Y363" s="185"/>
      <c r="Z363" s="185"/>
      <c r="AA363" s="185"/>
      <c r="AB363" s="185"/>
      <c r="AC363" s="185"/>
      <c r="AD363" s="185"/>
      <c r="AE363" s="185"/>
      <c r="AF363" s="185"/>
      <c r="AG363" s="185"/>
      <c r="AH363" s="185"/>
      <c r="AI363" s="185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EE363" s="185"/>
      <c r="EF363" s="185"/>
      <c r="EG363" s="185"/>
      <c r="EH363" s="185"/>
    </row>
    <row r="364" spans="5:138">
      <c r="E364" s="183"/>
      <c r="F364" s="184"/>
      <c r="H364" s="183"/>
      <c r="I364" s="183"/>
      <c r="R364" s="185"/>
      <c r="S364" s="185"/>
      <c r="T364" s="185"/>
      <c r="U364" s="185"/>
      <c r="V364" s="185"/>
      <c r="W364" s="185"/>
      <c r="X364" s="185"/>
      <c r="Y364" s="185"/>
      <c r="Z364" s="185"/>
      <c r="AA364" s="185"/>
      <c r="AB364" s="185"/>
      <c r="AC364" s="185"/>
      <c r="AD364" s="185"/>
      <c r="AE364" s="185"/>
      <c r="AF364" s="185"/>
      <c r="AG364" s="185"/>
      <c r="AH364" s="185"/>
      <c r="AI364" s="185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EE364" s="185"/>
      <c r="EF364" s="185"/>
      <c r="EG364" s="185"/>
      <c r="EH364" s="185"/>
    </row>
    <row r="365" spans="5:138">
      <c r="E365" s="183"/>
      <c r="F365" s="184"/>
      <c r="H365" s="183"/>
      <c r="I365" s="183"/>
      <c r="R365" s="185"/>
      <c r="S365" s="185"/>
      <c r="T365" s="185"/>
      <c r="U365" s="185"/>
      <c r="V365" s="185"/>
      <c r="W365" s="185"/>
      <c r="X365" s="185"/>
      <c r="Y365" s="185"/>
      <c r="Z365" s="185"/>
      <c r="AA365" s="185"/>
      <c r="AB365" s="185"/>
      <c r="AC365" s="185"/>
      <c r="AD365" s="185"/>
      <c r="AE365" s="185"/>
      <c r="AF365" s="185"/>
      <c r="AG365" s="185"/>
      <c r="AH365" s="185"/>
      <c r="AI365" s="185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EE365" s="185"/>
      <c r="EF365" s="185"/>
      <c r="EG365" s="185"/>
      <c r="EH365" s="185"/>
    </row>
    <row r="366" spans="5:138">
      <c r="E366" s="183"/>
      <c r="F366" s="184"/>
      <c r="H366" s="183"/>
      <c r="I366" s="183"/>
      <c r="R366" s="185"/>
      <c r="S366" s="185"/>
      <c r="T366" s="185"/>
      <c r="U366" s="185"/>
      <c r="V366" s="185"/>
      <c r="W366" s="185"/>
      <c r="X366" s="185"/>
      <c r="Y366" s="185"/>
      <c r="Z366" s="185"/>
      <c r="AA366" s="185"/>
      <c r="AB366" s="185"/>
      <c r="AC366" s="185"/>
      <c r="AD366" s="185"/>
      <c r="AE366" s="185"/>
      <c r="AF366" s="185"/>
      <c r="AG366" s="185"/>
      <c r="AH366" s="185"/>
      <c r="AI366" s="185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EE366" s="185"/>
      <c r="EF366" s="185"/>
      <c r="EG366" s="185"/>
      <c r="EH366" s="185"/>
    </row>
    <row r="367" spans="5:138">
      <c r="E367" s="183"/>
      <c r="F367" s="184"/>
      <c r="G367" s="185"/>
      <c r="H367" s="183"/>
      <c r="I367" s="183"/>
      <c r="J367" s="185"/>
      <c r="K367" s="185"/>
      <c r="N367" s="185"/>
      <c r="O367" s="185"/>
      <c r="P367" s="185"/>
      <c r="Q367" s="185"/>
      <c r="R367" s="185"/>
      <c r="S367" s="185"/>
      <c r="T367" s="185"/>
      <c r="U367" s="185"/>
      <c r="V367" s="185"/>
      <c r="W367" s="185"/>
      <c r="X367" s="185"/>
      <c r="Y367" s="185"/>
      <c r="Z367" s="185"/>
      <c r="AA367" s="185"/>
      <c r="AB367" s="185"/>
      <c r="AC367" s="185"/>
      <c r="AD367" s="185"/>
      <c r="AE367" s="185"/>
      <c r="AF367" s="185"/>
      <c r="AG367" s="185"/>
      <c r="AH367" s="185"/>
      <c r="AI367" s="185"/>
      <c r="AJ367" s="185"/>
      <c r="AK367" s="185"/>
      <c r="AL367" s="185"/>
      <c r="AM367" s="185"/>
      <c r="AN367" s="185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ED367" s="185"/>
      <c r="EE367" s="185"/>
      <c r="EF367" s="185"/>
      <c r="EG367" s="185"/>
      <c r="EH367" s="185"/>
    </row>
    <row r="368" spans="5:138">
      <c r="E368" s="183"/>
      <c r="F368" s="184"/>
      <c r="H368" s="183"/>
      <c r="I368" s="183"/>
      <c r="R368" s="185"/>
      <c r="S368" s="185"/>
      <c r="T368" s="185"/>
      <c r="U368" s="185"/>
      <c r="V368" s="185"/>
      <c r="W368" s="185"/>
      <c r="X368" s="185"/>
      <c r="Y368" s="185"/>
      <c r="Z368" s="185"/>
      <c r="AA368" s="185"/>
      <c r="AB368" s="185"/>
      <c r="AC368" s="185"/>
      <c r="AD368" s="185"/>
      <c r="AE368" s="185"/>
      <c r="AF368" s="185"/>
      <c r="AG368" s="185"/>
      <c r="AH368" s="185"/>
      <c r="AI368" s="185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EE368" s="185"/>
      <c r="EF368" s="185"/>
      <c r="EG368" s="185"/>
      <c r="EH368" s="185"/>
    </row>
    <row r="369" spans="5:138">
      <c r="E369" s="183"/>
      <c r="F369" s="184"/>
      <c r="H369" s="183"/>
      <c r="I369" s="183"/>
      <c r="R369" s="185"/>
      <c r="S369" s="185"/>
      <c r="T369" s="185"/>
      <c r="U369" s="185"/>
      <c r="V369" s="185"/>
      <c r="W369" s="185"/>
      <c r="X369" s="185"/>
      <c r="Y369" s="185"/>
      <c r="Z369" s="185"/>
      <c r="AA369" s="185"/>
      <c r="AB369" s="185"/>
      <c r="AC369" s="185"/>
      <c r="AD369" s="185"/>
      <c r="AE369" s="185"/>
      <c r="AF369" s="185"/>
      <c r="AG369" s="185"/>
      <c r="AH369" s="185"/>
      <c r="AI369" s="185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EE369" s="185"/>
      <c r="EF369" s="185"/>
      <c r="EG369" s="185"/>
      <c r="EH369" s="185"/>
    </row>
    <row r="370" spans="5:138">
      <c r="E370" s="183"/>
      <c r="F370" s="184"/>
      <c r="H370" s="183"/>
      <c r="I370" s="183"/>
      <c r="R370" s="185"/>
      <c r="S370" s="185"/>
      <c r="T370" s="185"/>
      <c r="U370" s="185"/>
      <c r="V370" s="185"/>
      <c r="W370" s="185"/>
      <c r="X370" s="185"/>
      <c r="Y370" s="185"/>
      <c r="Z370" s="185"/>
      <c r="AA370" s="185"/>
      <c r="AB370" s="185"/>
      <c r="AC370" s="185"/>
      <c r="AD370" s="185"/>
      <c r="AE370" s="185"/>
      <c r="AF370" s="185"/>
      <c r="AG370" s="185"/>
      <c r="AH370" s="185"/>
      <c r="AI370" s="185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EE370" s="185"/>
      <c r="EF370" s="185"/>
      <c r="EG370" s="185"/>
      <c r="EH370" s="185"/>
    </row>
    <row r="371" spans="5:138">
      <c r="E371" s="183"/>
      <c r="F371" s="184"/>
      <c r="H371" s="183"/>
      <c r="I371" s="183"/>
      <c r="R371" s="185"/>
      <c r="S371" s="185"/>
      <c r="T371" s="185"/>
      <c r="U371" s="185"/>
      <c r="V371" s="185"/>
      <c r="W371" s="185"/>
      <c r="X371" s="185"/>
      <c r="Y371" s="185"/>
      <c r="Z371" s="185"/>
      <c r="AA371" s="185"/>
      <c r="AB371" s="185"/>
      <c r="AC371" s="185"/>
      <c r="AD371" s="185"/>
      <c r="AE371" s="185"/>
      <c r="AF371" s="185"/>
      <c r="AG371" s="185"/>
      <c r="AH371" s="185"/>
      <c r="AI371" s="185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EE371" s="185"/>
      <c r="EF371" s="185"/>
      <c r="EG371" s="185"/>
      <c r="EH371" s="185"/>
    </row>
    <row r="372" spans="5:138">
      <c r="E372" s="183"/>
      <c r="F372" s="184"/>
      <c r="H372" s="183"/>
      <c r="I372" s="183"/>
      <c r="R372" s="185"/>
      <c r="S372" s="185"/>
      <c r="T372" s="185"/>
      <c r="U372" s="185"/>
      <c r="V372" s="185"/>
      <c r="W372" s="185"/>
      <c r="X372" s="185"/>
      <c r="Y372" s="185"/>
      <c r="Z372" s="185"/>
      <c r="AA372" s="185"/>
      <c r="AB372" s="185"/>
      <c r="AC372" s="185"/>
      <c r="AD372" s="185"/>
      <c r="AE372" s="185"/>
      <c r="AF372" s="185"/>
      <c r="AG372" s="185"/>
      <c r="AH372" s="185"/>
      <c r="AI372" s="185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EE372" s="185"/>
      <c r="EF372" s="185"/>
      <c r="EG372" s="185"/>
      <c r="EH372" s="185"/>
    </row>
    <row r="373" spans="5:138">
      <c r="E373" s="183"/>
      <c r="F373" s="184"/>
      <c r="H373" s="183"/>
      <c r="I373" s="183"/>
      <c r="R373" s="185"/>
      <c r="S373" s="185"/>
      <c r="T373" s="185"/>
      <c r="U373" s="185"/>
      <c r="V373" s="185"/>
      <c r="W373" s="185"/>
      <c r="X373" s="185"/>
      <c r="Y373" s="185"/>
      <c r="Z373" s="185"/>
      <c r="AA373" s="185"/>
      <c r="AB373" s="185"/>
      <c r="AC373" s="185"/>
      <c r="AD373" s="185"/>
      <c r="AE373" s="185"/>
      <c r="AF373" s="185"/>
      <c r="AG373" s="185"/>
      <c r="AH373" s="185"/>
      <c r="AI373" s="185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EE373" s="185"/>
      <c r="EF373" s="185"/>
      <c r="EG373" s="185"/>
      <c r="EH373" s="185"/>
    </row>
    <row r="374" spans="5:138">
      <c r="E374" s="183"/>
      <c r="F374" s="184"/>
      <c r="H374" s="183"/>
      <c r="I374" s="183"/>
      <c r="R374" s="185"/>
      <c r="S374" s="185"/>
      <c r="T374" s="185"/>
      <c r="U374" s="185"/>
      <c r="V374" s="185"/>
      <c r="W374" s="185"/>
      <c r="X374" s="185"/>
      <c r="Y374" s="185"/>
      <c r="Z374" s="185"/>
      <c r="AA374" s="185"/>
      <c r="AB374" s="185"/>
      <c r="AC374" s="185"/>
      <c r="AD374" s="185"/>
      <c r="AE374" s="185"/>
      <c r="AF374" s="185"/>
      <c r="AG374" s="185"/>
      <c r="AH374" s="185"/>
      <c r="AI374" s="185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EE374" s="185"/>
      <c r="EF374" s="185"/>
      <c r="EG374" s="185"/>
      <c r="EH374" s="185"/>
    </row>
    <row r="375" spans="5:138">
      <c r="E375" s="183"/>
      <c r="F375" s="184"/>
      <c r="H375" s="183"/>
      <c r="I375" s="183"/>
      <c r="R375" s="185"/>
      <c r="S375" s="185"/>
      <c r="T375" s="185"/>
      <c r="U375" s="185"/>
      <c r="V375" s="185"/>
      <c r="W375" s="185"/>
      <c r="X375" s="185"/>
      <c r="Y375" s="185"/>
      <c r="Z375" s="185"/>
      <c r="AA375" s="185"/>
      <c r="AB375" s="185"/>
      <c r="AC375" s="185"/>
      <c r="AD375" s="185"/>
      <c r="AE375" s="185"/>
      <c r="AF375" s="185"/>
      <c r="AG375" s="185"/>
      <c r="AH375" s="185"/>
      <c r="AI375" s="185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EE375" s="185"/>
      <c r="EF375" s="185"/>
      <c r="EG375" s="185"/>
      <c r="EH375" s="185"/>
    </row>
    <row r="376" spans="5:138">
      <c r="E376" s="183"/>
      <c r="F376" s="184"/>
      <c r="H376" s="183"/>
      <c r="I376" s="183"/>
      <c r="R376" s="185"/>
      <c r="S376" s="185"/>
      <c r="T376" s="185"/>
      <c r="U376" s="185"/>
      <c r="V376" s="185"/>
      <c r="W376" s="185"/>
      <c r="X376" s="185"/>
      <c r="Y376" s="185"/>
      <c r="Z376" s="185"/>
      <c r="AA376" s="185"/>
      <c r="AB376" s="185"/>
      <c r="AC376" s="185"/>
      <c r="AD376" s="185"/>
      <c r="AE376" s="185"/>
      <c r="AF376" s="185"/>
      <c r="AG376" s="185"/>
      <c r="AH376" s="185"/>
      <c r="AI376" s="185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EE376" s="185"/>
      <c r="EF376" s="185"/>
      <c r="EG376" s="185"/>
      <c r="EH376" s="185"/>
    </row>
    <row r="377" spans="5:138">
      <c r="E377" s="183"/>
      <c r="F377" s="184"/>
      <c r="H377" s="183"/>
      <c r="I377" s="183"/>
      <c r="R377" s="185"/>
      <c r="S377" s="185"/>
      <c r="T377" s="185"/>
      <c r="U377" s="185"/>
      <c r="V377" s="185"/>
      <c r="W377" s="185"/>
      <c r="X377" s="185"/>
      <c r="Y377" s="185"/>
      <c r="Z377" s="185"/>
      <c r="AA377" s="185"/>
      <c r="AB377" s="185"/>
      <c r="AC377" s="185"/>
      <c r="AD377" s="185"/>
      <c r="AE377" s="185"/>
      <c r="AF377" s="185"/>
      <c r="AG377" s="185"/>
      <c r="AH377" s="185"/>
      <c r="AI377" s="185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EE377" s="185"/>
      <c r="EF377" s="185"/>
      <c r="EG377" s="185"/>
      <c r="EH377" s="185"/>
    </row>
    <row r="378" spans="5:138">
      <c r="E378" s="183"/>
      <c r="F378" s="184"/>
      <c r="H378" s="183"/>
      <c r="I378" s="183"/>
      <c r="R378" s="185"/>
      <c r="S378" s="185"/>
      <c r="T378" s="185"/>
      <c r="U378" s="185"/>
      <c r="V378" s="185"/>
      <c r="W378" s="185"/>
      <c r="X378" s="185"/>
      <c r="Y378" s="185"/>
      <c r="Z378" s="185"/>
      <c r="AA378" s="185"/>
      <c r="AB378" s="185"/>
      <c r="AC378" s="185"/>
      <c r="AD378" s="185"/>
      <c r="AE378" s="185"/>
      <c r="AF378" s="185"/>
      <c r="AG378" s="185"/>
      <c r="AH378" s="185"/>
      <c r="AI378" s="185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EE378" s="185"/>
      <c r="EF378" s="185"/>
      <c r="EG378" s="185"/>
      <c r="EH378" s="185"/>
    </row>
    <row r="379" spans="5:138">
      <c r="E379" s="183"/>
      <c r="F379" s="184"/>
      <c r="H379" s="183"/>
      <c r="I379" s="183"/>
      <c r="R379" s="185"/>
      <c r="S379" s="185"/>
      <c r="T379" s="185"/>
      <c r="U379" s="185"/>
      <c r="V379" s="185"/>
      <c r="W379" s="185"/>
      <c r="X379" s="185"/>
      <c r="Y379" s="185"/>
      <c r="Z379" s="185"/>
      <c r="AA379" s="185"/>
      <c r="AB379" s="185"/>
      <c r="AC379" s="185"/>
      <c r="AD379" s="185"/>
      <c r="AE379" s="185"/>
      <c r="AF379" s="185"/>
      <c r="AG379" s="185"/>
      <c r="AH379" s="185"/>
      <c r="AI379" s="185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EE379" s="185"/>
      <c r="EF379" s="185"/>
      <c r="EG379" s="185"/>
      <c r="EH379" s="185"/>
    </row>
    <row r="380" spans="5:138">
      <c r="E380" s="183"/>
      <c r="F380" s="184"/>
      <c r="H380" s="183"/>
      <c r="I380" s="183"/>
      <c r="R380" s="185"/>
      <c r="S380" s="185"/>
      <c r="T380" s="185"/>
      <c r="U380" s="185"/>
      <c r="V380" s="185"/>
      <c r="W380" s="185"/>
      <c r="X380" s="185"/>
      <c r="Y380" s="185"/>
      <c r="Z380" s="185"/>
      <c r="AA380" s="185"/>
      <c r="AB380" s="185"/>
      <c r="AC380" s="185"/>
      <c r="AD380" s="185"/>
      <c r="AE380" s="185"/>
      <c r="AF380" s="185"/>
      <c r="AG380" s="185"/>
      <c r="AH380" s="185"/>
      <c r="AI380" s="185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EE380" s="185"/>
      <c r="EF380" s="185"/>
      <c r="EG380" s="185"/>
      <c r="EH380" s="185"/>
    </row>
    <row r="381" spans="5:138">
      <c r="E381" s="183"/>
      <c r="F381" s="184"/>
      <c r="H381" s="183"/>
      <c r="I381" s="183"/>
      <c r="R381" s="185"/>
      <c r="S381" s="185"/>
      <c r="T381" s="185"/>
      <c r="U381" s="185"/>
      <c r="V381" s="185"/>
      <c r="W381" s="185"/>
      <c r="X381" s="185"/>
      <c r="Y381" s="185"/>
      <c r="Z381" s="185"/>
      <c r="AA381" s="185"/>
      <c r="AB381" s="185"/>
      <c r="AC381" s="185"/>
      <c r="AD381" s="185"/>
      <c r="AE381" s="185"/>
      <c r="AF381" s="185"/>
      <c r="AG381" s="185"/>
      <c r="AH381" s="185"/>
      <c r="AI381" s="185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EE381" s="185"/>
      <c r="EF381" s="185"/>
      <c r="EG381" s="185"/>
      <c r="EH381" s="185"/>
    </row>
    <row r="382" spans="5:138">
      <c r="E382" s="183"/>
      <c r="F382" s="184"/>
      <c r="H382" s="183"/>
      <c r="I382" s="183"/>
      <c r="R382" s="185"/>
      <c r="S382" s="185"/>
      <c r="T382" s="185"/>
      <c r="U382" s="185"/>
      <c r="V382" s="185"/>
      <c r="W382" s="185"/>
      <c r="X382" s="185"/>
      <c r="Y382" s="185"/>
      <c r="Z382" s="185"/>
      <c r="AA382" s="185"/>
      <c r="AB382" s="185"/>
      <c r="AC382" s="185"/>
      <c r="AD382" s="185"/>
      <c r="AE382" s="185"/>
      <c r="AF382" s="185"/>
      <c r="AG382" s="185"/>
      <c r="AH382" s="185"/>
      <c r="AI382" s="185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EE382" s="185"/>
      <c r="EF382" s="185"/>
      <c r="EG382" s="185"/>
      <c r="EH382" s="185"/>
    </row>
    <row r="383" spans="5:138">
      <c r="E383" s="183"/>
      <c r="F383" s="184"/>
      <c r="H383" s="183"/>
      <c r="I383" s="183"/>
      <c r="R383" s="185"/>
      <c r="S383" s="185"/>
      <c r="T383" s="185"/>
      <c r="U383" s="185"/>
      <c r="V383" s="185"/>
      <c r="W383" s="185"/>
      <c r="X383" s="185"/>
      <c r="Y383" s="185"/>
      <c r="Z383" s="185"/>
      <c r="AA383" s="185"/>
      <c r="AB383" s="185"/>
      <c r="AC383" s="185"/>
      <c r="AD383" s="185"/>
      <c r="AE383" s="185"/>
      <c r="AF383" s="185"/>
      <c r="AG383" s="185"/>
      <c r="AH383" s="185"/>
      <c r="AI383" s="185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EE383" s="185"/>
      <c r="EF383" s="185"/>
      <c r="EG383" s="185"/>
      <c r="EH383" s="185"/>
    </row>
    <row r="384" spans="5:138">
      <c r="E384" s="183"/>
      <c r="F384" s="184"/>
      <c r="H384" s="183"/>
      <c r="I384" s="183"/>
      <c r="R384" s="185"/>
      <c r="S384" s="185"/>
      <c r="T384" s="185"/>
      <c r="U384" s="185"/>
      <c r="V384" s="185"/>
      <c r="W384" s="185"/>
      <c r="X384" s="185"/>
      <c r="Y384" s="185"/>
      <c r="Z384" s="185"/>
      <c r="AA384" s="185"/>
      <c r="AB384" s="185"/>
      <c r="AC384" s="185"/>
      <c r="AD384" s="185"/>
      <c r="AE384" s="185"/>
      <c r="AF384" s="185"/>
      <c r="AG384" s="185"/>
      <c r="AH384" s="185"/>
      <c r="AI384" s="185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EE384" s="185"/>
      <c r="EF384" s="185"/>
      <c r="EG384" s="185"/>
      <c r="EH384" s="185"/>
    </row>
    <row r="385" spans="5:138">
      <c r="E385" s="183"/>
      <c r="F385" s="184"/>
      <c r="H385" s="183"/>
      <c r="I385" s="183"/>
      <c r="R385" s="185"/>
      <c r="S385" s="185"/>
      <c r="T385" s="185"/>
      <c r="U385" s="185"/>
      <c r="V385" s="185"/>
      <c r="W385" s="185"/>
      <c r="X385" s="185"/>
      <c r="Y385" s="185"/>
      <c r="Z385" s="185"/>
      <c r="AA385" s="185"/>
      <c r="AB385" s="185"/>
      <c r="AC385" s="185"/>
      <c r="AD385" s="185"/>
      <c r="AE385" s="185"/>
      <c r="AF385" s="185"/>
      <c r="AG385" s="185"/>
      <c r="AH385" s="185"/>
      <c r="AI385" s="185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EE385" s="185"/>
      <c r="EF385" s="185"/>
      <c r="EG385" s="185"/>
      <c r="EH385" s="185"/>
    </row>
    <row r="386" spans="5:138">
      <c r="E386" s="183"/>
      <c r="F386" s="184"/>
      <c r="H386" s="183"/>
      <c r="I386" s="183"/>
      <c r="R386" s="185"/>
      <c r="S386" s="185"/>
      <c r="T386" s="185"/>
      <c r="U386" s="185"/>
      <c r="V386" s="185"/>
      <c r="W386" s="185"/>
      <c r="X386" s="185"/>
      <c r="Y386" s="185"/>
      <c r="Z386" s="185"/>
      <c r="AA386" s="185"/>
      <c r="AB386" s="185"/>
      <c r="AC386" s="185"/>
      <c r="AD386" s="185"/>
      <c r="AE386" s="185"/>
      <c r="AF386" s="185"/>
      <c r="AG386" s="185"/>
      <c r="AH386" s="185"/>
      <c r="AI386" s="185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EE386" s="185"/>
      <c r="EF386" s="185"/>
      <c r="EG386" s="185"/>
      <c r="EH386" s="185"/>
    </row>
    <row r="387" spans="5:138">
      <c r="E387" s="183"/>
      <c r="F387" s="184"/>
      <c r="H387" s="183"/>
      <c r="I387" s="183"/>
      <c r="R387" s="185"/>
      <c r="S387" s="185"/>
      <c r="T387" s="185"/>
      <c r="U387" s="185"/>
      <c r="V387" s="185"/>
      <c r="W387" s="185"/>
      <c r="X387" s="185"/>
      <c r="Y387" s="185"/>
      <c r="Z387" s="185"/>
      <c r="AA387" s="185"/>
      <c r="AB387" s="185"/>
      <c r="AC387" s="185"/>
      <c r="AD387" s="185"/>
      <c r="AE387" s="185"/>
      <c r="AF387" s="185"/>
      <c r="AG387" s="185"/>
      <c r="AH387" s="185"/>
      <c r="AI387" s="185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EE387" s="185"/>
      <c r="EF387" s="185"/>
      <c r="EG387" s="185"/>
      <c r="EH387" s="185"/>
    </row>
    <row r="388" spans="5:138">
      <c r="E388" s="183"/>
      <c r="F388" s="184"/>
      <c r="H388" s="183"/>
      <c r="I388" s="183"/>
      <c r="R388" s="185"/>
      <c r="S388" s="185"/>
      <c r="T388" s="185"/>
      <c r="U388" s="185"/>
      <c r="V388" s="185"/>
      <c r="W388" s="185"/>
      <c r="X388" s="185"/>
      <c r="Y388" s="185"/>
      <c r="Z388" s="185"/>
      <c r="AA388" s="185"/>
      <c r="AB388" s="185"/>
      <c r="AC388" s="185"/>
      <c r="AD388" s="185"/>
      <c r="AE388" s="185"/>
      <c r="AF388" s="185"/>
      <c r="AG388" s="185"/>
      <c r="AH388" s="185"/>
      <c r="AI388" s="185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EE388" s="185"/>
      <c r="EF388" s="185"/>
      <c r="EG388" s="185"/>
    </row>
    <row r="389" spans="5:138">
      <c r="E389" s="183"/>
      <c r="F389" s="184"/>
      <c r="H389" s="183"/>
      <c r="I389" s="183"/>
      <c r="R389" s="185"/>
      <c r="S389" s="185"/>
      <c r="T389" s="185"/>
      <c r="U389" s="185"/>
      <c r="V389" s="185"/>
      <c r="W389" s="185"/>
      <c r="X389" s="185"/>
      <c r="Y389" s="185"/>
      <c r="Z389" s="185"/>
      <c r="AA389" s="185"/>
      <c r="AB389" s="185"/>
      <c r="AC389" s="185"/>
      <c r="AD389" s="185"/>
      <c r="AE389" s="185"/>
      <c r="AF389" s="185"/>
      <c r="AG389" s="185"/>
      <c r="AH389" s="185"/>
      <c r="AI389" s="185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EE389" s="185"/>
      <c r="EF389" s="185"/>
      <c r="EG389" s="185"/>
      <c r="EH389" s="185"/>
    </row>
    <row r="390" spans="5:138">
      <c r="E390" s="183"/>
      <c r="F390" s="184"/>
      <c r="H390" s="183"/>
      <c r="I390" s="183"/>
      <c r="R390" s="185"/>
      <c r="S390" s="185"/>
      <c r="T390" s="185"/>
      <c r="U390" s="185"/>
      <c r="V390" s="185"/>
      <c r="W390" s="185"/>
      <c r="X390" s="185"/>
      <c r="Y390" s="185"/>
      <c r="Z390" s="185"/>
      <c r="AA390" s="185"/>
      <c r="AB390" s="185"/>
      <c r="AC390" s="185"/>
      <c r="AD390" s="185"/>
      <c r="AE390" s="185"/>
      <c r="AF390" s="185"/>
      <c r="AG390" s="185"/>
      <c r="AH390" s="185"/>
      <c r="AI390" s="185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EE390" s="185"/>
      <c r="EF390" s="185"/>
      <c r="EG390" s="185"/>
      <c r="EH390" s="185"/>
    </row>
    <row r="391" spans="5:138">
      <c r="E391" s="183"/>
      <c r="F391" s="184"/>
      <c r="H391" s="183"/>
      <c r="I391" s="183"/>
      <c r="R391" s="185"/>
      <c r="S391" s="185"/>
      <c r="T391" s="185"/>
      <c r="U391" s="185"/>
      <c r="V391" s="185"/>
      <c r="W391" s="185"/>
      <c r="X391" s="185"/>
      <c r="Y391" s="185"/>
      <c r="Z391" s="185"/>
      <c r="AA391" s="185"/>
      <c r="AB391" s="185"/>
      <c r="AC391" s="185"/>
      <c r="AD391" s="185"/>
      <c r="AE391" s="185"/>
      <c r="AF391" s="185"/>
      <c r="AG391" s="185"/>
      <c r="AH391" s="185"/>
      <c r="AI391" s="185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EE391" s="185"/>
      <c r="EF391" s="185"/>
      <c r="EG391" s="185"/>
      <c r="EH391" s="185"/>
    </row>
    <row r="392" spans="5:138">
      <c r="E392" s="183"/>
      <c r="F392" s="184"/>
      <c r="H392" s="183"/>
      <c r="I392" s="183"/>
      <c r="R392" s="185"/>
      <c r="S392" s="185"/>
      <c r="T392" s="185"/>
      <c r="U392" s="185"/>
      <c r="V392" s="185"/>
      <c r="W392" s="185"/>
      <c r="X392" s="185"/>
      <c r="Y392" s="185"/>
      <c r="Z392" s="185"/>
      <c r="AA392" s="185"/>
      <c r="AB392" s="185"/>
      <c r="AC392" s="185"/>
      <c r="AD392" s="185"/>
      <c r="AE392" s="185"/>
      <c r="AF392" s="185"/>
      <c r="AG392" s="185"/>
      <c r="AH392" s="185"/>
      <c r="AI392" s="185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EE392" s="185"/>
      <c r="EF392" s="185"/>
      <c r="EG392" s="185"/>
      <c r="EH392" s="185"/>
    </row>
    <row r="393" spans="5:138">
      <c r="E393" s="183"/>
      <c r="F393" s="184"/>
      <c r="H393" s="183"/>
      <c r="I393" s="183"/>
      <c r="R393" s="185"/>
      <c r="S393" s="185"/>
      <c r="T393" s="185"/>
      <c r="U393" s="185"/>
      <c r="V393" s="185"/>
      <c r="W393" s="185"/>
      <c r="X393" s="185"/>
      <c r="Y393" s="185"/>
      <c r="Z393" s="185"/>
      <c r="AA393" s="185"/>
      <c r="AB393" s="185"/>
      <c r="AC393" s="185"/>
      <c r="AD393" s="185"/>
      <c r="AE393" s="185"/>
      <c r="AF393" s="185"/>
      <c r="AG393" s="185"/>
      <c r="AH393" s="185"/>
      <c r="AI393" s="185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EE393" s="185"/>
      <c r="EF393" s="185"/>
      <c r="EG393" s="185"/>
      <c r="EH393" s="185"/>
    </row>
    <row r="394" spans="5:138">
      <c r="E394" s="183"/>
      <c r="F394" s="184"/>
      <c r="H394" s="183"/>
      <c r="I394" s="183"/>
      <c r="R394" s="185"/>
      <c r="S394" s="185"/>
      <c r="T394" s="185"/>
      <c r="U394" s="185"/>
      <c r="V394" s="185"/>
      <c r="W394" s="185"/>
      <c r="X394" s="185"/>
      <c r="Y394" s="185"/>
      <c r="Z394" s="185"/>
      <c r="AA394" s="185"/>
      <c r="AB394" s="185"/>
      <c r="AC394" s="185"/>
      <c r="AD394" s="185"/>
      <c r="AE394" s="185"/>
      <c r="AF394" s="185"/>
      <c r="AG394" s="185"/>
      <c r="AH394" s="185"/>
      <c r="AI394" s="185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EE394" s="185"/>
      <c r="EF394" s="185"/>
      <c r="EG394" s="185"/>
      <c r="EH394" s="185"/>
    </row>
    <row r="395" spans="5:138">
      <c r="E395" s="183"/>
      <c r="F395" s="184"/>
      <c r="H395" s="183"/>
      <c r="I395" s="183"/>
      <c r="R395" s="185"/>
      <c r="S395" s="185"/>
      <c r="T395" s="185"/>
      <c r="U395" s="185"/>
      <c r="V395" s="185"/>
      <c r="W395" s="185"/>
      <c r="X395" s="185"/>
      <c r="Y395" s="185"/>
      <c r="Z395" s="185"/>
      <c r="AA395" s="185"/>
      <c r="AB395" s="185"/>
      <c r="AC395" s="185"/>
      <c r="AD395" s="185"/>
      <c r="AE395" s="185"/>
      <c r="AF395" s="185"/>
      <c r="AG395" s="185"/>
      <c r="AH395" s="185"/>
      <c r="AI395" s="185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EE395" s="185"/>
      <c r="EF395" s="185"/>
      <c r="EG395" s="185"/>
      <c r="EH395" s="185"/>
    </row>
    <row r="396" spans="5:138">
      <c r="E396" s="183"/>
      <c r="F396" s="184"/>
      <c r="H396" s="183"/>
      <c r="I396" s="183"/>
      <c r="R396" s="185"/>
      <c r="S396" s="185"/>
      <c r="T396" s="185"/>
      <c r="U396" s="185"/>
      <c r="V396" s="185"/>
      <c r="W396" s="185"/>
      <c r="X396" s="185"/>
      <c r="Y396" s="185"/>
      <c r="Z396" s="185"/>
      <c r="AA396" s="185"/>
      <c r="AB396" s="185"/>
      <c r="AC396" s="185"/>
      <c r="AD396" s="185"/>
      <c r="AE396" s="185"/>
      <c r="AF396" s="185"/>
      <c r="AG396" s="185"/>
      <c r="AH396" s="185"/>
      <c r="AI396" s="185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EE396" s="185"/>
      <c r="EF396" s="185"/>
      <c r="EG396" s="185"/>
      <c r="EH396" s="185"/>
    </row>
    <row r="397" spans="5:138">
      <c r="E397" s="183"/>
      <c r="F397" s="184"/>
      <c r="G397" s="185"/>
      <c r="H397" s="183"/>
      <c r="I397" s="183"/>
      <c r="J397" s="185"/>
      <c r="K397" s="185"/>
      <c r="N397" s="185"/>
      <c r="O397" s="185"/>
      <c r="P397" s="185"/>
      <c r="Q397" s="185"/>
      <c r="R397" s="185"/>
      <c r="S397" s="185"/>
      <c r="T397" s="185"/>
      <c r="U397" s="185"/>
      <c r="V397" s="185"/>
      <c r="W397" s="185"/>
      <c r="X397" s="185"/>
      <c r="Y397" s="185"/>
      <c r="Z397" s="185"/>
      <c r="AA397" s="185"/>
      <c r="AB397" s="185"/>
      <c r="AC397" s="185"/>
      <c r="AD397" s="185"/>
      <c r="AE397" s="185"/>
      <c r="AF397" s="185"/>
      <c r="AG397" s="185"/>
      <c r="AH397" s="185"/>
      <c r="AI397" s="185"/>
      <c r="AJ397" s="185"/>
      <c r="AK397" s="185"/>
      <c r="AL397" s="185"/>
      <c r="AM397" s="185"/>
      <c r="AN397" s="185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ED397" s="185"/>
      <c r="EE397" s="185"/>
      <c r="EF397" s="185"/>
      <c r="EG397" s="185"/>
      <c r="EH397" s="185"/>
    </row>
    <row r="398" spans="5:138">
      <c r="E398" s="183"/>
      <c r="F398" s="184"/>
      <c r="H398" s="183"/>
      <c r="I398" s="183"/>
      <c r="R398" s="185"/>
      <c r="S398" s="185"/>
      <c r="T398" s="185"/>
      <c r="U398" s="185"/>
      <c r="V398" s="185"/>
      <c r="W398" s="185"/>
      <c r="X398" s="185"/>
      <c r="Y398" s="185"/>
      <c r="Z398" s="185"/>
      <c r="AA398" s="185"/>
      <c r="AB398" s="185"/>
      <c r="AC398" s="185"/>
      <c r="AD398" s="185"/>
      <c r="AE398" s="185"/>
      <c r="AF398" s="185"/>
      <c r="AG398" s="185"/>
      <c r="AH398" s="185"/>
      <c r="AI398" s="185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EE398" s="185"/>
      <c r="EF398" s="185"/>
      <c r="EG398" s="185"/>
      <c r="EH398" s="185"/>
    </row>
    <row r="399" spans="5:138">
      <c r="E399" s="183"/>
      <c r="F399" s="184"/>
      <c r="H399" s="183"/>
      <c r="I399" s="183"/>
      <c r="R399" s="185"/>
      <c r="S399" s="185"/>
      <c r="T399" s="185"/>
      <c r="U399" s="185"/>
      <c r="V399" s="185"/>
      <c r="W399" s="185"/>
      <c r="X399" s="185"/>
      <c r="Y399" s="185"/>
      <c r="Z399" s="185"/>
      <c r="AA399" s="185"/>
      <c r="AB399" s="185"/>
      <c r="AC399" s="185"/>
      <c r="AD399" s="185"/>
      <c r="AE399" s="185"/>
      <c r="AF399" s="185"/>
      <c r="AG399" s="185"/>
      <c r="AH399" s="185"/>
      <c r="AI399" s="185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EE399" s="185"/>
      <c r="EF399" s="185"/>
      <c r="EG399" s="185"/>
      <c r="EH399" s="185"/>
    </row>
    <row r="400" spans="5:138">
      <c r="E400" s="183"/>
      <c r="F400" s="184"/>
      <c r="H400" s="183"/>
      <c r="I400" s="183"/>
      <c r="R400" s="185"/>
      <c r="S400" s="185"/>
      <c r="T400" s="185"/>
      <c r="U400" s="185"/>
      <c r="V400" s="185"/>
      <c r="W400" s="185"/>
      <c r="X400" s="185"/>
      <c r="Y400" s="185"/>
      <c r="Z400" s="185"/>
      <c r="AA400" s="185"/>
      <c r="AB400" s="185"/>
      <c r="AC400" s="185"/>
      <c r="AD400" s="185"/>
      <c r="AE400" s="185"/>
      <c r="AF400" s="185"/>
      <c r="AG400" s="185"/>
      <c r="AH400" s="185"/>
      <c r="AI400" s="185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EE400" s="185"/>
      <c r="EF400" s="185"/>
      <c r="EG400" s="185"/>
      <c r="EH400" s="185"/>
    </row>
    <row r="401" spans="5:138">
      <c r="E401" s="183"/>
      <c r="F401" s="184"/>
      <c r="H401" s="183"/>
      <c r="I401" s="183"/>
      <c r="R401" s="185"/>
      <c r="S401" s="185"/>
      <c r="T401" s="185"/>
      <c r="U401" s="185"/>
      <c r="V401" s="185"/>
      <c r="W401" s="185"/>
      <c r="X401" s="185"/>
      <c r="Y401" s="185"/>
      <c r="Z401" s="185"/>
      <c r="AA401" s="185"/>
      <c r="AB401" s="185"/>
      <c r="AC401" s="185"/>
      <c r="AD401" s="185"/>
      <c r="AE401" s="185"/>
      <c r="AF401" s="185"/>
      <c r="AG401" s="185"/>
      <c r="AH401" s="185"/>
      <c r="AI401" s="185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EE401" s="185"/>
      <c r="EF401" s="185"/>
      <c r="EG401" s="185"/>
      <c r="EH401" s="185"/>
    </row>
    <row r="402" spans="5:138">
      <c r="E402" s="183"/>
      <c r="F402" s="184"/>
      <c r="H402" s="183"/>
      <c r="I402" s="183"/>
      <c r="R402" s="185"/>
      <c r="S402" s="185"/>
      <c r="T402" s="185"/>
      <c r="U402" s="185"/>
      <c r="V402" s="185"/>
      <c r="W402" s="185"/>
      <c r="X402" s="185"/>
      <c r="Y402" s="185"/>
      <c r="Z402" s="185"/>
      <c r="AA402" s="185"/>
      <c r="AB402" s="185"/>
      <c r="AC402" s="185"/>
      <c r="AD402" s="185"/>
      <c r="AE402" s="185"/>
      <c r="AF402" s="185"/>
      <c r="AG402" s="185"/>
      <c r="AH402" s="185"/>
      <c r="AI402" s="185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EE402" s="185"/>
      <c r="EF402" s="185"/>
      <c r="EG402" s="185"/>
      <c r="EH402" s="185"/>
    </row>
    <row r="403" spans="5:138">
      <c r="E403" s="183"/>
      <c r="F403" s="184"/>
      <c r="H403" s="183"/>
      <c r="I403" s="183"/>
      <c r="R403" s="185"/>
      <c r="S403" s="185"/>
      <c r="T403" s="185"/>
      <c r="U403" s="185"/>
      <c r="V403" s="185"/>
      <c r="W403" s="185"/>
      <c r="X403" s="185"/>
      <c r="Y403" s="185"/>
      <c r="Z403" s="185"/>
      <c r="AA403" s="185"/>
      <c r="AB403" s="185"/>
      <c r="AC403" s="185"/>
      <c r="AD403" s="185"/>
      <c r="AE403" s="185"/>
      <c r="AF403" s="185"/>
      <c r="AG403" s="185"/>
      <c r="AH403" s="185"/>
      <c r="AI403" s="185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EE403" s="185"/>
      <c r="EF403" s="185"/>
      <c r="EG403" s="185"/>
      <c r="EH403" s="185"/>
    </row>
    <row r="404" spans="5:138">
      <c r="E404" s="183"/>
      <c r="F404" s="184"/>
      <c r="H404" s="183"/>
      <c r="I404" s="183"/>
      <c r="R404" s="185"/>
      <c r="S404" s="185"/>
      <c r="T404" s="185"/>
      <c r="U404" s="185"/>
      <c r="V404" s="185"/>
      <c r="W404" s="185"/>
      <c r="X404" s="185"/>
      <c r="Y404" s="185"/>
      <c r="Z404" s="185"/>
      <c r="AA404" s="185"/>
      <c r="AB404" s="185"/>
      <c r="AC404" s="185"/>
      <c r="AD404" s="185"/>
      <c r="AE404" s="185"/>
      <c r="AF404" s="185"/>
      <c r="AG404" s="185"/>
      <c r="AH404" s="185"/>
      <c r="AI404" s="185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EE404" s="185"/>
      <c r="EF404" s="185"/>
      <c r="EG404" s="185"/>
      <c r="EH404" s="185"/>
    </row>
    <row r="405" spans="5:138">
      <c r="E405" s="183"/>
      <c r="F405" s="184"/>
      <c r="H405" s="183"/>
      <c r="I405" s="183"/>
      <c r="R405" s="185"/>
      <c r="S405" s="185"/>
      <c r="T405" s="185"/>
      <c r="U405" s="185"/>
      <c r="V405" s="185"/>
      <c r="W405" s="185"/>
      <c r="X405" s="185"/>
      <c r="Y405" s="185"/>
      <c r="Z405" s="185"/>
      <c r="AA405" s="185"/>
      <c r="AB405" s="185"/>
      <c r="AC405" s="185"/>
      <c r="AD405" s="185"/>
      <c r="AE405" s="185"/>
      <c r="AF405" s="185"/>
      <c r="AG405" s="185"/>
      <c r="AH405" s="185"/>
      <c r="AI405" s="185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EE405" s="185"/>
      <c r="EF405" s="185"/>
      <c r="EG405" s="185"/>
      <c r="EH405" s="185"/>
    </row>
    <row r="406" spans="5:138">
      <c r="E406" s="183"/>
      <c r="F406" s="184"/>
      <c r="H406" s="183"/>
      <c r="I406" s="183"/>
      <c r="R406" s="185"/>
      <c r="S406" s="185"/>
      <c r="T406" s="185"/>
      <c r="U406" s="185"/>
      <c r="V406" s="185"/>
      <c r="W406" s="185"/>
      <c r="X406" s="185"/>
      <c r="Y406" s="185"/>
      <c r="Z406" s="185"/>
      <c r="AA406" s="185"/>
      <c r="AB406" s="185"/>
      <c r="AC406" s="185"/>
      <c r="AD406" s="185"/>
      <c r="AE406" s="185"/>
      <c r="AF406" s="185"/>
      <c r="AG406" s="185"/>
      <c r="AH406" s="185"/>
      <c r="AI406" s="185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EE406" s="185"/>
      <c r="EF406" s="185"/>
      <c r="EG406" s="185"/>
      <c r="EH406" s="185"/>
    </row>
    <row r="407" spans="5:138">
      <c r="E407" s="183"/>
      <c r="F407" s="184"/>
      <c r="H407" s="183"/>
      <c r="I407" s="183"/>
      <c r="R407" s="185"/>
      <c r="S407" s="185"/>
      <c r="T407" s="185"/>
      <c r="U407" s="185"/>
      <c r="V407" s="185"/>
      <c r="W407" s="185"/>
      <c r="X407" s="185"/>
      <c r="Y407" s="185"/>
      <c r="Z407" s="185"/>
      <c r="AA407" s="185"/>
      <c r="AB407" s="185"/>
      <c r="AC407" s="185"/>
      <c r="AD407" s="185"/>
      <c r="AE407" s="185"/>
      <c r="AF407" s="185"/>
      <c r="AG407" s="185"/>
      <c r="AH407" s="185"/>
      <c r="AI407" s="185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EE407" s="185"/>
      <c r="EF407" s="185"/>
      <c r="EG407" s="185"/>
      <c r="EH407" s="185"/>
    </row>
    <row r="408" spans="5:138">
      <c r="E408" s="183"/>
      <c r="F408" s="184"/>
      <c r="H408" s="183"/>
      <c r="I408" s="183"/>
      <c r="R408" s="185"/>
      <c r="S408" s="185"/>
      <c r="T408" s="185"/>
      <c r="U408" s="185"/>
      <c r="V408" s="185"/>
      <c r="W408" s="185"/>
      <c r="X408" s="185"/>
      <c r="Y408" s="185"/>
      <c r="Z408" s="185"/>
      <c r="AA408" s="185"/>
      <c r="AB408" s="185"/>
      <c r="AC408" s="185"/>
      <c r="AD408" s="185"/>
      <c r="AE408" s="185"/>
      <c r="AF408" s="185"/>
      <c r="AG408" s="185"/>
      <c r="AH408" s="185"/>
      <c r="AI408" s="185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EE408" s="185"/>
      <c r="EF408" s="185"/>
      <c r="EG408" s="185"/>
      <c r="EH408" s="185"/>
    </row>
    <row r="409" spans="5:138">
      <c r="E409" s="183"/>
      <c r="F409" s="184"/>
      <c r="H409" s="183"/>
      <c r="I409" s="183"/>
      <c r="R409" s="185"/>
      <c r="S409" s="185"/>
      <c r="T409" s="185"/>
      <c r="U409" s="185"/>
      <c r="V409" s="185"/>
      <c r="W409" s="185"/>
      <c r="X409" s="185"/>
      <c r="Y409" s="185"/>
      <c r="Z409" s="185"/>
      <c r="AA409" s="185"/>
      <c r="AB409" s="185"/>
      <c r="AC409" s="185"/>
      <c r="AD409" s="185"/>
      <c r="AE409" s="185"/>
      <c r="AF409" s="185"/>
      <c r="AG409" s="185"/>
      <c r="AH409" s="185"/>
      <c r="AI409" s="185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EE409" s="185"/>
      <c r="EF409" s="185"/>
      <c r="EG409" s="185"/>
      <c r="EH409" s="185"/>
    </row>
    <row r="410" spans="5:138">
      <c r="E410" s="183"/>
      <c r="F410" s="184"/>
      <c r="H410" s="183"/>
      <c r="I410" s="183"/>
      <c r="R410" s="185"/>
      <c r="S410" s="185"/>
      <c r="T410" s="185"/>
      <c r="U410" s="185"/>
      <c r="V410" s="185"/>
      <c r="W410" s="185"/>
      <c r="X410" s="185"/>
      <c r="Y410" s="185"/>
      <c r="Z410" s="185"/>
      <c r="AA410" s="185"/>
      <c r="AB410" s="185"/>
      <c r="AC410" s="185"/>
      <c r="AD410" s="185"/>
      <c r="AE410" s="185"/>
      <c r="AF410" s="185"/>
      <c r="AG410" s="185"/>
      <c r="AH410" s="185"/>
      <c r="AI410" s="185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EE410" s="185"/>
      <c r="EF410" s="185"/>
      <c r="EG410" s="185"/>
      <c r="EH410" s="185"/>
    </row>
    <row r="411" spans="5:138">
      <c r="E411" s="183"/>
      <c r="F411" s="184"/>
      <c r="H411" s="183"/>
      <c r="I411" s="183"/>
      <c r="R411" s="185"/>
      <c r="S411" s="185"/>
      <c r="T411" s="185"/>
      <c r="U411" s="185"/>
      <c r="V411" s="185"/>
      <c r="W411" s="185"/>
      <c r="X411" s="185"/>
      <c r="Y411" s="185"/>
      <c r="Z411" s="185"/>
      <c r="AA411" s="185"/>
      <c r="AB411" s="185"/>
      <c r="AC411" s="185"/>
      <c r="AD411" s="185"/>
      <c r="AE411" s="185"/>
      <c r="AF411" s="185"/>
      <c r="AG411" s="185"/>
      <c r="AH411" s="185"/>
      <c r="AI411" s="185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  <c r="CA411" s="32"/>
      <c r="CB411" s="32"/>
      <c r="EE411" s="185"/>
      <c r="EF411" s="185"/>
      <c r="EG411" s="185"/>
      <c r="EH411" s="185"/>
    </row>
    <row r="412" spans="5:138">
      <c r="E412" s="183"/>
      <c r="F412" s="184"/>
      <c r="H412" s="183"/>
      <c r="I412" s="183"/>
      <c r="R412" s="185"/>
      <c r="S412" s="185"/>
      <c r="T412" s="185"/>
      <c r="U412" s="185"/>
      <c r="V412" s="185"/>
      <c r="W412" s="185"/>
      <c r="X412" s="185"/>
      <c r="Y412" s="185"/>
      <c r="Z412" s="185"/>
      <c r="AA412" s="185"/>
      <c r="AB412" s="185"/>
      <c r="AC412" s="185"/>
      <c r="AD412" s="185"/>
      <c r="AE412" s="185"/>
      <c r="AF412" s="185"/>
      <c r="AG412" s="185"/>
      <c r="AH412" s="185"/>
      <c r="AI412" s="185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  <c r="CA412" s="32"/>
      <c r="CB412" s="32"/>
      <c r="EE412" s="185"/>
      <c r="EF412" s="185"/>
      <c r="EG412" s="185"/>
      <c r="EH412" s="185"/>
    </row>
    <row r="413" spans="5:138">
      <c r="E413" s="183"/>
      <c r="F413" s="184"/>
      <c r="H413" s="183"/>
      <c r="I413" s="183"/>
      <c r="R413" s="185"/>
      <c r="S413" s="185"/>
      <c r="T413" s="185"/>
      <c r="U413" s="185"/>
      <c r="V413" s="185"/>
      <c r="W413" s="185"/>
      <c r="X413" s="185"/>
      <c r="Y413" s="185"/>
      <c r="Z413" s="185"/>
      <c r="AA413" s="185"/>
      <c r="AB413" s="185"/>
      <c r="AC413" s="185"/>
      <c r="AD413" s="185"/>
      <c r="AE413" s="185"/>
      <c r="AF413" s="185"/>
      <c r="AG413" s="185"/>
      <c r="AH413" s="185"/>
      <c r="AI413" s="185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  <c r="EE413" s="185"/>
      <c r="EF413" s="185"/>
      <c r="EG413" s="185"/>
      <c r="EH413" s="185"/>
    </row>
    <row r="414" spans="5:138">
      <c r="E414" s="183"/>
      <c r="F414" s="184"/>
      <c r="H414" s="183"/>
      <c r="I414" s="183"/>
      <c r="R414" s="185"/>
      <c r="S414" s="185"/>
      <c r="T414" s="185"/>
      <c r="U414" s="185"/>
      <c r="V414" s="185"/>
      <c r="W414" s="185"/>
      <c r="X414" s="185"/>
      <c r="Y414" s="185"/>
      <c r="Z414" s="185"/>
      <c r="AA414" s="185"/>
      <c r="AB414" s="185"/>
      <c r="AC414" s="185"/>
      <c r="AD414" s="185"/>
      <c r="AE414" s="185"/>
      <c r="AF414" s="185"/>
      <c r="AG414" s="185"/>
      <c r="AH414" s="185"/>
      <c r="AI414" s="185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  <c r="BZ414" s="32"/>
      <c r="CA414" s="32"/>
      <c r="CB414" s="32"/>
      <c r="EE414" s="185"/>
      <c r="EF414" s="185"/>
      <c r="EG414" s="185"/>
      <c r="EH414" s="185"/>
    </row>
    <row r="415" spans="5:138">
      <c r="E415" s="183"/>
      <c r="F415" s="184"/>
      <c r="H415" s="183"/>
      <c r="I415" s="183"/>
      <c r="R415" s="185"/>
      <c r="S415" s="185"/>
      <c r="T415" s="185"/>
      <c r="U415" s="185"/>
      <c r="V415" s="185"/>
      <c r="W415" s="185"/>
      <c r="X415" s="185"/>
      <c r="Y415" s="185"/>
      <c r="Z415" s="185"/>
      <c r="AA415" s="185"/>
      <c r="AB415" s="185"/>
      <c r="AC415" s="185"/>
      <c r="AD415" s="185"/>
      <c r="AE415" s="185"/>
      <c r="AF415" s="185"/>
      <c r="AG415" s="185"/>
      <c r="AH415" s="185"/>
      <c r="AI415" s="185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EE415" s="185"/>
      <c r="EF415" s="185"/>
      <c r="EG415" s="185"/>
      <c r="EH415" s="185"/>
    </row>
    <row r="416" spans="5:138">
      <c r="E416" s="183"/>
      <c r="F416" s="184"/>
      <c r="H416" s="183"/>
      <c r="I416" s="183"/>
      <c r="R416" s="185"/>
      <c r="S416" s="185"/>
      <c r="T416" s="185"/>
      <c r="U416" s="185"/>
      <c r="V416" s="185"/>
      <c r="W416" s="185"/>
      <c r="X416" s="185"/>
      <c r="Y416" s="185"/>
      <c r="Z416" s="185"/>
      <c r="AA416" s="185"/>
      <c r="AB416" s="185"/>
      <c r="AC416" s="185"/>
      <c r="AD416" s="185"/>
      <c r="AE416" s="185"/>
      <c r="AF416" s="185"/>
      <c r="AG416" s="185"/>
      <c r="AH416" s="185"/>
      <c r="AI416" s="185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  <c r="BZ416" s="32"/>
      <c r="CA416" s="32"/>
      <c r="CB416" s="32"/>
      <c r="EE416" s="185"/>
      <c r="EF416" s="185"/>
      <c r="EG416" s="185"/>
      <c r="EH416" s="185"/>
    </row>
    <row r="417" spans="5:138">
      <c r="E417" s="183"/>
      <c r="F417" s="184"/>
      <c r="H417" s="183"/>
      <c r="I417" s="183"/>
      <c r="R417" s="185"/>
      <c r="S417" s="185"/>
      <c r="T417" s="185"/>
      <c r="U417" s="185"/>
      <c r="V417" s="185"/>
      <c r="W417" s="185"/>
      <c r="X417" s="185"/>
      <c r="Y417" s="185"/>
      <c r="Z417" s="185"/>
      <c r="AA417" s="185"/>
      <c r="AB417" s="185"/>
      <c r="AC417" s="185"/>
      <c r="AD417" s="185"/>
      <c r="AE417" s="185"/>
      <c r="AF417" s="185"/>
      <c r="AG417" s="185"/>
      <c r="AH417" s="185"/>
      <c r="AI417" s="185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  <c r="BZ417" s="32"/>
      <c r="CA417" s="32"/>
      <c r="CB417" s="32"/>
      <c r="EE417" s="185"/>
      <c r="EF417" s="185"/>
      <c r="EG417" s="185"/>
      <c r="EH417" s="185"/>
    </row>
    <row r="418" spans="5:138">
      <c r="E418" s="183"/>
      <c r="F418" s="184"/>
      <c r="H418" s="183"/>
      <c r="I418" s="183"/>
      <c r="R418" s="185"/>
      <c r="S418" s="185"/>
      <c r="T418" s="185"/>
      <c r="U418" s="185"/>
      <c r="V418" s="185"/>
      <c r="W418" s="185"/>
      <c r="X418" s="185"/>
      <c r="Y418" s="185"/>
      <c r="Z418" s="185"/>
      <c r="AA418" s="185"/>
      <c r="AB418" s="185"/>
      <c r="AC418" s="185"/>
      <c r="AD418" s="185"/>
      <c r="AE418" s="185"/>
      <c r="AF418" s="185"/>
      <c r="AG418" s="185"/>
      <c r="AH418" s="185"/>
      <c r="AI418" s="185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  <c r="BZ418" s="32"/>
      <c r="CA418" s="32"/>
      <c r="CB418" s="32"/>
      <c r="EE418" s="185"/>
      <c r="EF418" s="185"/>
      <c r="EG418" s="185"/>
      <c r="EH418" s="185"/>
    </row>
    <row r="419" spans="5:138">
      <c r="E419" s="183"/>
      <c r="F419" s="184"/>
      <c r="H419" s="183"/>
      <c r="I419" s="183"/>
      <c r="R419" s="185"/>
      <c r="S419" s="185"/>
      <c r="T419" s="185"/>
      <c r="U419" s="185"/>
      <c r="V419" s="185"/>
      <c r="W419" s="185"/>
      <c r="X419" s="185"/>
      <c r="Y419" s="185"/>
      <c r="Z419" s="185"/>
      <c r="AA419" s="185"/>
      <c r="AB419" s="185"/>
      <c r="AC419" s="185"/>
      <c r="AD419" s="185"/>
      <c r="AE419" s="185"/>
      <c r="AF419" s="185"/>
      <c r="AG419" s="185"/>
      <c r="AH419" s="185"/>
      <c r="AI419" s="185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  <c r="CA419" s="32"/>
      <c r="CB419" s="32"/>
      <c r="EE419" s="185"/>
      <c r="EF419" s="185"/>
      <c r="EG419" s="185"/>
      <c r="EH419" s="185"/>
    </row>
    <row r="420" spans="5:138">
      <c r="E420" s="183"/>
      <c r="F420" s="184"/>
      <c r="H420" s="183"/>
      <c r="I420" s="183"/>
      <c r="R420" s="185"/>
      <c r="S420" s="185"/>
      <c r="T420" s="185"/>
      <c r="U420" s="185"/>
      <c r="V420" s="185"/>
      <c r="W420" s="185"/>
      <c r="X420" s="185"/>
      <c r="Y420" s="185"/>
      <c r="Z420" s="185"/>
      <c r="AA420" s="185"/>
      <c r="AB420" s="185"/>
      <c r="AC420" s="185"/>
      <c r="AD420" s="185"/>
      <c r="AE420" s="185"/>
      <c r="AF420" s="185"/>
      <c r="AG420" s="185"/>
      <c r="AH420" s="185"/>
      <c r="AI420" s="185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  <c r="BZ420" s="32"/>
      <c r="CA420" s="32"/>
      <c r="CB420" s="32"/>
      <c r="EE420" s="185"/>
      <c r="EF420" s="185"/>
      <c r="EG420" s="185"/>
      <c r="EH420" s="185"/>
    </row>
    <row r="421" spans="5:138">
      <c r="E421" s="183"/>
      <c r="F421" s="184"/>
      <c r="H421" s="183"/>
      <c r="I421" s="183"/>
      <c r="R421" s="185"/>
      <c r="S421" s="185"/>
      <c r="T421" s="185"/>
      <c r="U421" s="185"/>
      <c r="V421" s="185"/>
      <c r="W421" s="185"/>
      <c r="X421" s="185"/>
      <c r="Y421" s="185"/>
      <c r="Z421" s="185"/>
      <c r="AA421" s="185"/>
      <c r="AB421" s="185"/>
      <c r="AC421" s="185"/>
      <c r="AD421" s="185"/>
      <c r="AE421" s="185"/>
      <c r="AF421" s="185"/>
      <c r="AG421" s="185"/>
      <c r="AH421" s="185"/>
      <c r="AI421" s="185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  <c r="CB421" s="32"/>
      <c r="EE421" s="185"/>
      <c r="EF421" s="185"/>
      <c r="EG421" s="185"/>
      <c r="EH421" s="185"/>
    </row>
    <row r="422" spans="5:138">
      <c r="E422" s="183"/>
      <c r="F422" s="184"/>
      <c r="H422" s="183"/>
      <c r="I422" s="183"/>
      <c r="R422" s="185"/>
      <c r="S422" s="185"/>
      <c r="T422" s="185"/>
      <c r="U422" s="185"/>
      <c r="V422" s="185"/>
      <c r="W422" s="185"/>
      <c r="X422" s="185"/>
      <c r="Y422" s="185"/>
      <c r="Z422" s="185"/>
      <c r="AA422" s="185"/>
      <c r="AB422" s="185"/>
      <c r="AC422" s="185"/>
      <c r="AD422" s="185"/>
      <c r="AE422" s="185"/>
      <c r="AF422" s="185"/>
      <c r="AG422" s="185"/>
      <c r="AH422" s="185"/>
      <c r="AI422" s="185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  <c r="BZ422" s="32"/>
      <c r="CA422" s="32"/>
      <c r="CB422" s="32"/>
      <c r="EE422" s="185"/>
      <c r="EF422" s="185"/>
      <c r="EG422" s="185"/>
      <c r="EH422" s="185"/>
    </row>
    <row r="423" spans="5:138">
      <c r="E423" s="183"/>
      <c r="F423" s="184"/>
      <c r="H423" s="183"/>
      <c r="I423" s="183"/>
      <c r="R423" s="185"/>
      <c r="S423" s="185"/>
      <c r="T423" s="185"/>
      <c r="U423" s="185"/>
      <c r="V423" s="185"/>
      <c r="W423" s="185"/>
      <c r="X423" s="185"/>
      <c r="Y423" s="185"/>
      <c r="Z423" s="185"/>
      <c r="AA423" s="185"/>
      <c r="AB423" s="185"/>
      <c r="AC423" s="185"/>
      <c r="AD423" s="185"/>
      <c r="AE423" s="185"/>
      <c r="AF423" s="185"/>
      <c r="AG423" s="185"/>
      <c r="AH423" s="185"/>
      <c r="AI423" s="185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  <c r="EE423" s="185"/>
      <c r="EF423" s="185"/>
      <c r="EG423" s="185"/>
      <c r="EH423" s="185"/>
    </row>
    <row r="424" spans="5:138">
      <c r="E424" s="183"/>
      <c r="F424" s="184"/>
      <c r="H424" s="183"/>
      <c r="I424" s="183"/>
      <c r="R424" s="185"/>
      <c r="S424" s="185"/>
      <c r="T424" s="185"/>
      <c r="U424" s="185"/>
      <c r="V424" s="185"/>
      <c r="W424" s="185"/>
      <c r="X424" s="185"/>
      <c r="Y424" s="185"/>
      <c r="Z424" s="185"/>
      <c r="AA424" s="185"/>
      <c r="AB424" s="185"/>
      <c r="AC424" s="185"/>
      <c r="AD424" s="185"/>
      <c r="AE424" s="185"/>
      <c r="AF424" s="185"/>
      <c r="AG424" s="185"/>
      <c r="AH424" s="185"/>
      <c r="AI424" s="185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  <c r="CA424" s="32"/>
      <c r="CB424" s="32"/>
      <c r="EE424" s="185"/>
      <c r="EF424" s="185"/>
      <c r="EG424" s="185"/>
      <c r="EH424" s="185"/>
    </row>
    <row r="425" spans="5:138">
      <c r="E425" s="183"/>
      <c r="F425" s="184"/>
      <c r="H425" s="183"/>
      <c r="I425" s="183"/>
      <c r="R425" s="185"/>
      <c r="S425" s="185"/>
      <c r="T425" s="185"/>
      <c r="U425" s="185"/>
      <c r="V425" s="185"/>
      <c r="W425" s="185"/>
      <c r="X425" s="185"/>
      <c r="Y425" s="185"/>
      <c r="Z425" s="185"/>
      <c r="AA425" s="185"/>
      <c r="AB425" s="185"/>
      <c r="AC425" s="185"/>
      <c r="AD425" s="185"/>
      <c r="AE425" s="185"/>
      <c r="AF425" s="185"/>
      <c r="AG425" s="185"/>
      <c r="AH425" s="185"/>
      <c r="AI425" s="185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  <c r="BZ425" s="32"/>
      <c r="CA425" s="32"/>
      <c r="CB425" s="32"/>
      <c r="EE425" s="185"/>
      <c r="EF425" s="185"/>
      <c r="EG425" s="185"/>
      <c r="EH425" s="185"/>
    </row>
    <row r="426" spans="5:138">
      <c r="E426" s="183"/>
      <c r="F426" s="184"/>
      <c r="H426" s="183"/>
      <c r="I426" s="183"/>
      <c r="R426" s="185"/>
      <c r="S426" s="185"/>
      <c r="T426" s="185"/>
      <c r="U426" s="185"/>
      <c r="V426" s="185"/>
      <c r="W426" s="185"/>
      <c r="X426" s="185"/>
      <c r="Y426" s="185"/>
      <c r="Z426" s="185"/>
      <c r="AA426" s="185"/>
      <c r="AB426" s="185"/>
      <c r="AC426" s="185"/>
      <c r="AD426" s="185"/>
      <c r="AE426" s="185"/>
      <c r="AF426" s="185"/>
      <c r="AG426" s="185"/>
      <c r="AH426" s="185"/>
      <c r="AI426" s="185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  <c r="BZ426" s="32"/>
      <c r="CA426" s="32"/>
      <c r="CB426" s="32"/>
      <c r="EE426" s="185"/>
      <c r="EF426" s="185"/>
      <c r="EG426" s="185"/>
      <c r="EH426" s="185"/>
    </row>
    <row r="427" spans="5:138">
      <c r="E427" s="183"/>
      <c r="F427" s="184"/>
      <c r="H427" s="183"/>
      <c r="I427" s="183"/>
      <c r="R427" s="185"/>
      <c r="S427" s="185"/>
      <c r="T427" s="185"/>
      <c r="U427" s="185"/>
      <c r="V427" s="185"/>
      <c r="W427" s="185"/>
      <c r="X427" s="185"/>
      <c r="Y427" s="185"/>
      <c r="Z427" s="185"/>
      <c r="AA427" s="185"/>
      <c r="AB427" s="185"/>
      <c r="AC427" s="185"/>
      <c r="AD427" s="185"/>
      <c r="AE427" s="185"/>
      <c r="AF427" s="185"/>
      <c r="AG427" s="185"/>
      <c r="AH427" s="185"/>
      <c r="AI427" s="185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  <c r="EE427" s="185"/>
      <c r="EF427" s="185"/>
      <c r="EG427" s="185"/>
      <c r="EH427" s="185"/>
    </row>
    <row r="428" spans="5:138">
      <c r="E428" s="183"/>
      <c r="F428" s="184"/>
      <c r="H428" s="183"/>
      <c r="I428" s="183"/>
      <c r="R428" s="185"/>
      <c r="S428" s="185"/>
      <c r="T428" s="185"/>
      <c r="U428" s="185"/>
      <c r="V428" s="185"/>
      <c r="W428" s="185"/>
      <c r="X428" s="185"/>
      <c r="Y428" s="185"/>
      <c r="Z428" s="185"/>
      <c r="AA428" s="185"/>
      <c r="AB428" s="185"/>
      <c r="AC428" s="185"/>
      <c r="AD428" s="185"/>
      <c r="AE428" s="185"/>
      <c r="AF428" s="185"/>
      <c r="AG428" s="185"/>
      <c r="AH428" s="185"/>
      <c r="AI428" s="185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EE428" s="185"/>
      <c r="EF428" s="185"/>
      <c r="EG428" s="185"/>
      <c r="EH428" s="185"/>
    </row>
    <row r="429" spans="5:138">
      <c r="E429" s="183"/>
      <c r="F429" s="184"/>
      <c r="H429" s="183"/>
      <c r="I429" s="183"/>
      <c r="R429" s="185"/>
      <c r="S429" s="185"/>
      <c r="T429" s="185"/>
      <c r="U429" s="185"/>
      <c r="V429" s="185"/>
      <c r="W429" s="185"/>
      <c r="X429" s="185"/>
      <c r="Y429" s="185"/>
      <c r="Z429" s="185"/>
      <c r="AA429" s="185"/>
      <c r="AB429" s="185"/>
      <c r="AC429" s="185"/>
      <c r="AD429" s="185"/>
      <c r="AE429" s="185"/>
      <c r="AF429" s="185"/>
      <c r="AG429" s="185"/>
      <c r="AH429" s="185"/>
      <c r="AI429" s="185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  <c r="BZ429" s="32"/>
      <c r="CA429" s="32"/>
      <c r="CB429" s="32"/>
      <c r="EE429" s="185"/>
      <c r="EF429" s="185"/>
      <c r="EG429" s="185"/>
      <c r="EH429" s="185"/>
    </row>
    <row r="430" spans="5:138">
      <c r="E430" s="183"/>
      <c r="F430" s="184"/>
      <c r="H430" s="183"/>
      <c r="I430" s="183"/>
      <c r="R430" s="185"/>
      <c r="S430" s="185"/>
      <c r="T430" s="185"/>
      <c r="U430" s="185"/>
      <c r="V430" s="185"/>
      <c r="W430" s="185"/>
      <c r="X430" s="185"/>
      <c r="Y430" s="185"/>
      <c r="Z430" s="185"/>
      <c r="AA430" s="185"/>
      <c r="AB430" s="185"/>
      <c r="AC430" s="185"/>
      <c r="AD430" s="185"/>
      <c r="AE430" s="185"/>
      <c r="AF430" s="185"/>
      <c r="AG430" s="185"/>
      <c r="AH430" s="185"/>
      <c r="AI430" s="185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  <c r="CA430" s="32"/>
      <c r="CB430" s="32"/>
      <c r="EE430" s="185"/>
      <c r="EF430" s="185"/>
      <c r="EG430" s="185"/>
      <c r="EH430" s="185"/>
    </row>
    <row r="431" spans="5:138">
      <c r="E431" s="183"/>
      <c r="F431" s="184"/>
      <c r="H431" s="183"/>
      <c r="I431" s="183"/>
      <c r="R431" s="185"/>
      <c r="S431" s="185"/>
      <c r="T431" s="185"/>
      <c r="U431" s="185"/>
      <c r="V431" s="185"/>
      <c r="W431" s="185"/>
      <c r="X431" s="185"/>
      <c r="Y431" s="185"/>
      <c r="Z431" s="185"/>
      <c r="AA431" s="185"/>
      <c r="AB431" s="185"/>
      <c r="AC431" s="185"/>
      <c r="AD431" s="185"/>
      <c r="AE431" s="185"/>
      <c r="AF431" s="185"/>
      <c r="AG431" s="185"/>
      <c r="AH431" s="185"/>
      <c r="AI431" s="185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  <c r="CA431" s="32"/>
      <c r="CB431" s="32"/>
      <c r="EE431" s="185"/>
      <c r="EF431" s="185"/>
      <c r="EG431" s="185"/>
      <c r="EH431" s="185"/>
    </row>
    <row r="432" spans="5:138">
      <c r="E432" s="183"/>
      <c r="F432" s="184"/>
      <c r="H432" s="183"/>
      <c r="I432" s="183"/>
      <c r="R432" s="185"/>
      <c r="S432" s="185"/>
      <c r="T432" s="185"/>
      <c r="U432" s="185"/>
      <c r="V432" s="185"/>
      <c r="W432" s="185"/>
      <c r="X432" s="185"/>
      <c r="Y432" s="185"/>
      <c r="Z432" s="185"/>
      <c r="AA432" s="185"/>
      <c r="AB432" s="185"/>
      <c r="AC432" s="185"/>
      <c r="AD432" s="185"/>
      <c r="AE432" s="185"/>
      <c r="AF432" s="185"/>
      <c r="AG432" s="185"/>
      <c r="AH432" s="185"/>
      <c r="AI432" s="185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EE432" s="185"/>
      <c r="EF432" s="185"/>
      <c r="EG432" s="185"/>
      <c r="EH432" s="185"/>
    </row>
    <row r="433" spans="5:138">
      <c r="E433" s="183"/>
      <c r="F433" s="184"/>
      <c r="H433" s="183"/>
      <c r="I433" s="183"/>
      <c r="R433" s="185"/>
      <c r="S433" s="185"/>
      <c r="T433" s="185"/>
      <c r="U433" s="185"/>
      <c r="V433" s="185"/>
      <c r="W433" s="185"/>
      <c r="X433" s="185"/>
      <c r="Y433" s="185"/>
      <c r="Z433" s="185"/>
      <c r="AA433" s="185"/>
      <c r="AB433" s="185"/>
      <c r="AC433" s="185"/>
      <c r="AD433" s="185"/>
      <c r="AE433" s="185"/>
      <c r="AF433" s="185"/>
      <c r="AG433" s="185"/>
      <c r="AH433" s="185"/>
      <c r="AI433" s="185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EE433" s="185"/>
      <c r="EF433" s="185"/>
      <c r="EG433" s="185"/>
      <c r="EH433" s="185"/>
    </row>
    <row r="434" spans="5:138">
      <c r="E434" s="183"/>
      <c r="F434" s="184"/>
      <c r="H434" s="183"/>
      <c r="I434" s="183"/>
      <c r="R434" s="185"/>
      <c r="S434" s="185"/>
      <c r="T434" s="185"/>
      <c r="U434" s="185"/>
      <c r="V434" s="185"/>
      <c r="W434" s="185"/>
      <c r="X434" s="185"/>
      <c r="Y434" s="185"/>
      <c r="Z434" s="185"/>
      <c r="AA434" s="185"/>
      <c r="AB434" s="185"/>
      <c r="AC434" s="185"/>
      <c r="AD434" s="185"/>
      <c r="AE434" s="185"/>
      <c r="AF434" s="185"/>
      <c r="AG434" s="185"/>
      <c r="AH434" s="185"/>
      <c r="AI434" s="185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EE434" s="185"/>
      <c r="EF434" s="185"/>
      <c r="EG434" s="185"/>
      <c r="EH434" s="185"/>
    </row>
    <row r="435" spans="5:138">
      <c r="E435" s="183"/>
      <c r="F435" s="184"/>
      <c r="H435" s="183"/>
      <c r="I435" s="183"/>
      <c r="R435" s="185"/>
      <c r="S435" s="185"/>
      <c r="T435" s="185"/>
      <c r="U435" s="185"/>
      <c r="V435" s="185"/>
      <c r="W435" s="185"/>
      <c r="X435" s="185"/>
      <c r="Y435" s="185"/>
      <c r="Z435" s="185"/>
      <c r="AA435" s="185"/>
      <c r="AB435" s="185"/>
      <c r="AC435" s="185"/>
      <c r="AD435" s="185"/>
      <c r="AE435" s="185"/>
      <c r="AF435" s="185"/>
      <c r="AG435" s="185"/>
      <c r="AH435" s="185"/>
      <c r="AI435" s="185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EE435" s="185"/>
      <c r="EF435" s="185"/>
      <c r="EG435" s="185"/>
      <c r="EH435" s="185"/>
    </row>
    <row r="436" spans="5:138">
      <c r="E436" s="183"/>
      <c r="F436" s="184"/>
      <c r="H436" s="183"/>
      <c r="I436" s="183"/>
      <c r="R436" s="185"/>
      <c r="S436" s="185"/>
      <c r="T436" s="185"/>
      <c r="U436" s="185"/>
      <c r="V436" s="185"/>
      <c r="W436" s="185"/>
      <c r="X436" s="185"/>
      <c r="Y436" s="185"/>
      <c r="Z436" s="185"/>
      <c r="AA436" s="185"/>
      <c r="AB436" s="185"/>
      <c r="AC436" s="185"/>
      <c r="AD436" s="185"/>
      <c r="AE436" s="185"/>
      <c r="AF436" s="185"/>
      <c r="AG436" s="185"/>
      <c r="AH436" s="185"/>
      <c r="AI436" s="185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EE436" s="185"/>
      <c r="EF436" s="185"/>
      <c r="EG436" s="185"/>
      <c r="EH436" s="185"/>
    </row>
    <row r="437" spans="5:138">
      <c r="E437" s="183"/>
      <c r="F437" s="184"/>
      <c r="H437" s="183"/>
      <c r="I437" s="183"/>
      <c r="R437" s="185"/>
      <c r="S437" s="185"/>
      <c r="T437" s="185"/>
      <c r="U437" s="185"/>
      <c r="V437" s="185"/>
      <c r="W437" s="185"/>
      <c r="X437" s="185"/>
      <c r="Y437" s="185"/>
      <c r="Z437" s="185"/>
      <c r="AA437" s="185"/>
      <c r="AB437" s="185"/>
      <c r="AC437" s="185"/>
      <c r="AD437" s="185"/>
      <c r="AE437" s="185"/>
      <c r="AF437" s="185"/>
      <c r="AG437" s="185"/>
      <c r="AH437" s="185"/>
      <c r="AI437" s="185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  <c r="EE437" s="185"/>
      <c r="EF437" s="185"/>
      <c r="EG437" s="185"/>
      <c r="EH437" s="185"/>
    </row>
    <row r="438" spans="5:138">
      <c r="E438" s="183"/>
      <c r="F438" s="184"/>
      <c r="H438" s="183"/>
      <c r="I438" s="183"/>
      <c r="R438" s="185"/>
      <c r="S438" s="185"/>
      <c r="T438" s="185"/>
      <c r="U438" s="185"/>
      <c r="V438" s="185"/>
      <c r="W438" s="185"/>
      <c r="X438" s="185"/>
      <c r="Y438" s="185"/>
      <c r="Z438" s="185"/>
      <c r="AA438" s="185"/>
      <c r="AB438" s="185"/>
      <c r="AC438" s="185"/>
      <c r="AD438" s="185"/>
      <c r="AE438" s="185"/>
      <c r="AF438" s="185"/>
      <c r="AG438" s="185"/>
      <c r="AH438" s="185"/>
      <c r="AI438" s="185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  <c r="CA438" s="32"/>
      <c r="CB438" s="32"/>
      <c r="EE438" s="185"/>
      <c r="EF438" s="185"/>
      <c r="EG438" s="185"/>
      <c r="EH438" s="185"/>
    </row>
    <row r="439" spans="5:138">
      <c r="E439" s="183"/>
      <c r="F439" s="184"/>
      <c r="H439" s="183"/>
      <c r="I439" s="183"/>
      <c r="R439" s="185"/>
      <c r="S439" s="185"/>
      <c r="T439" s="185"/>
      <c r="U439" s="185"/>
      <c r="V439" s="185"/>
      <c r="W439" s="185"/>
      <c r="X439" s="185"/>
      <c r="Y439" s="185"/>
      <c r="Z439" s="185"/>
      <c r="AA439" s="185"/>
      <c r="AB439" s="185"/>
      <c r="AC439" s="185"/>
      <c r="AD439" s="185"/>
      <c r="AE439" s="185"/>
      <c r="AF439" s="185"/>
      <c r="AG439" s="185"/>
      <c r="AH439" s="185"/>
      <c r="AI439" s="185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  <c r="CA439" s="32"/>
      <c r="CB439" s="32"/>
      <c r="EE439" s="185"/>
      <c r="EF439" s="185"/>
      <c r="EG439" s="185"/>
      <c r="EH439" s="185"/>
    </row>
    <row r="440" spans="5:138">
      <c r="E440" s="183"/>
      <c r="F440" s="184"/>
      <c r="H440" s="183"/>
      <c r="I440" s="183"/>
      <c r="R440" s="185"/>
      <c r="S440" s="185"/>
      <c r="T440" s="185"/>
      <c r="U440" s="185"/>
      <c r="V440" s="185"/>
      <c r="W440" s="185"/>
      <c r="X440" s="185"/>
      <c r="Y440" s="185"/>
      <c r="Z440" s="185"/>
      <c r="AA440" s="185"/>
      <c r="AB440" s="185"/>
      <c r="AC440" s="185"/>
      <c r="AD440" s="185"/>
      <c r="AE440" s="185"/>
      <c r="AF440" s="185"/>
      <c r="AG440" s="185"/>
      <c r="AH440" s="185"/>
      <c r="AI440" s="185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  <c r="BZ440" s="32"/>
      <c r="CA440" s="32"/>
      <c r="CB440" s="32"/>
      <c r="EE440" s="185"/>
      <c r="EF440" s="185"/>
      <c r="EG440" s="185"/>
      <c r="EH440" s="185"/>
    </row>
    <row r="441" spans="5:138">
      <c r="E441" s="183"/>
      <c r="F441" s="184"/>
      <c r="H441" s="183"/>
      <c r="I441" s="183"/>
      <c r="R441" s="185"/>
      <c r="S441" s="185"/>
      <c r="T441" s="185"/>
      <c r="U441" s="185"/>
      <c r="V441" s="185"/>
      <c r="W441" s="185"/>
      <c r="X441" s="185"/>
      <c r="Y441" s="185"/>
      <c r="Z441" s="185"/>
      <c r="AA441" s="185"/>
      <c r="AB441" s="185"/>
      <c r="AC441" s="185"/>
      <c r="AD441" s="185"/>
      <c r="AE441" s="185"/>
      <c r="AF441" s="185"/>
      <c r="AG441" s="185"/>
      <c r="AH441" s="185"/>
      <c r="AI441" s="185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  <c r="BZ441" s="32"/>
      <c r="CA441" s="32"/>
      <c r="CB441" s="32"/>
      <c r="EE441" s="185"/>
      <c r="EF441" s="185"/>
      <c r="EG441" s="185"/>
      <c r="EH441" s="185"/>
    </row>
    <row r="442" spans="5:138">
      <c r="E442" s="183"/>
      <c r="F442" s="184"/>
      <c r="H442" s="183"/>
      <c r="I442" s="183"/>
      <c r="R442" s="185"/>
      <c r="S442" s="185"/>
      <c r="T442" s="185"/>
      <c r="U442" s="185"/>
      <c r="V442" s="185"/>
      <c r="W442" s="185"/>
      <c r="X442" s="185"/>
      <c r="Y442" s="185"/>
      <c r="Z442" s="185"/>
      <c r="AA442" s="185"/>
      <c r="AB442" s="185"/>
      <c r="AC442" s="185"/>
      <c r="AD442" s="185"/>
      <c r="AE442" s="185"/>
      <c r="AF442" s="185"/>
      <c r="AG442" s="185"/>
      <c r="AH442" s="185"/>
      <c r="AI442" s="185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  <c r="BZ442" s="32"/>
      <c r="CA442" s="32"/>
      <c r="CB442" s="32"/>
      <c r="EE442" s="185"/>
      <c r="EF442" s="185"/>
      <c r="EG442" s="185"/>
      <c r="EH442" s="185"/>
    </row>
    <row r="443" spans="5:138">
      <c r="E443" s="183"/>
      <c r="F443" s="184"/>
      <c r="H443" s="183"/>
      <c r="I443" s="183"/>
      <c r="R443" s="185"/>
      <c r="S443" s="185"/>
      <c r="T443" s="185"/>
      <c r="U443" s="185"/>
      <c r="V443" s="185"/>
      <c r="W443" s="185"/>
      <c r="X443" s="185"/>
      <c r="Y443" s="185"/>
      <c r="Z443" s="185"/>
      <c r="AA443" s="185"/>
      <c r="AB443" s="185"/>
      <c r="AC443" s="185"/>
      <c r="AD443" s="185"/>
      <c r="AE443" s="185"/>
      <c r="AF443" s="185"/>
      <c r="AG443" s="185"/>
      <c r="AH443" s="185"/>
      <c r="AI443" s="185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  <c r="BZ443" s="32"/>
      <c r="CA443" s="32"/>
      <c r="CB443" s="32"/>
      <c r="EE443" s="185"/>
      <c r="EF443" s="185"/>
      <c r="EG443" s="185"/>
      <c r="EH443" s="185"/>
    </row>
    <row r="444" spans="5:138">
      <c r="E444" s="183"/>
      <c r="F444" s="184"/>
      <c r="H444" s="183"/>
      <c r="I444" s="183"/>
      <c r="R444" s="185"/>
      <c r="S444" s="185"/>
      <c r="T444" s="185"/>
      <c r="U444" s="185"/>
      <c r="V444" s="185"/>
      <c r="W444" s="185"/>
      <c r="X444" s="185"/>
      <c r="Y444" s="185"/>
      <c r="Z444" s="185"/>
      <c r="AA444" s="185"/>
      <c r="AB444" s="185"/>
      <c r="AC444" s="185"/>
      <c r="AD444" s="185"/>
      <c r="AE444" s="185"/>
      <c r="AF444" s="185"/>
      <c r="AG444" s="185"/>
      <c r="AH444" s="185"/>
      <c r="AI444" s="185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  <c r="BZ444" s="32"/>
      <c r="CA444" s="32"/>
      <c r="CB444" s="32"/>
      <c r="EE444" s="185"/>
      <c r="EF444" s="185"/>
      <c r="EG444" s="185"/>
      <c r="EH444" s="185"/>
    </row>
    <row r="445" spans="5:138">
      <c r="E445" s="183"/>
      <c r="F445" s="184"/>
      <c r="H445" s="183"/>
      <c r="I445" s="183"/>
      <c r="R445" s="185"/>
      <c r="S445" s="185"/>
      <c r="T445" s="185"/>
      <c r="U445" s="185"/>
      <c r="V445" s="185"/>
      <c r="W445" s="185"/>
      <c r="X445" s="185"/>
      <c r="Y445" s="185"/>
      <c r="Z445" s="185"/>
      <c r="AA445" s="185"/>
      <c r="AB445" s="185"/>
      <c r="AC445" s="185"/>
      <c r="AD445" s="185"/>
      <c r="AE445" s="185"/>
      <c r="AF445" s="185"/>
      <c r="AG445" s="185"/>
      <c r="AH445" s="185"/>
      <c r="AI445" s="185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EE445" s="185"/>
      <c r="EF445" s="185"/>
      <c r="EG445" s="185"/>
      <c r="EH445" s="185"/>
    </row>
    <row r="446" spans="5:138">
      <c r="E446" s="183"/>
      <c r="F446" s="184"/>
      <c r="H446" s="183"/>
      <c r="I446" s="183"/>
      <c r="R446" s="185"/>
      <c r="S446" s="185"/>
      <c r="T446" s="185"/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85"/>
      <c r="AE446" s="185"/>
      <c r="AF446" s="185"/>
      <c r="AG446" s="185"/>
      <c r="AH446" s="185"/>
      <c r="AI446" s="185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  <c r="BZ446" s="32"/>
      <c r="CA446" s="32"/>
      <c r="CB446" s="32"/>
      <c r="EE446" s="185"/>
      <c r="EF446" s="185"/>
      <c r="EG446" s="185"/>
      <c r="EH446" s="185"/>
    </row>
    <row r="447" spans="5:138">
      <c r="E447" s="183"/>
      <c r="F447" s="184"/>
      <c r="H447" s="183"/>
      <c r="I447" s="183"/>
      <c r="R447" s="185"/>
      <c r="S447" s="185"/>
      <c r="T447" s="185"/>
      <c r="U447" s="185"/>
      <c r="V447" s="185"/>
      <c r="W447" s="185"/>
      <c r="X447" s="185"/>
      <c r="Y447" s="185"/>
      <c r="Z447" s="185"/>
      <c r="AA447" s="185"/>
      <c r="AB447" s="185"/>
      <c r="AC447" s="185"/>
      <c r="AD447" s="185"/>
      <c r="AE447" s="185"/>
      <c r="AF447" s="185"/>
      <c r="AG447" s="185"/>
      <c r="AH447" s="185"/>
      <c r="AI447" s="185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  <c r="BZ447" s="32"/>
      <c r="CA447" s="32"/>
      <c r="CB447" s="32"/>
      <c r="EE447" s="185"/>
      <c r="EF447" s="185"/>
      <c r="EG447" s="185"/>
      <c r="EH447" s="185"/>
    </row>
    <row r="448" spans="5:138">
      <c r="E448" s="183"/>
      <c r="F448" s="184"/>
      <c r="H448" s="183"/>
      <c r="I448" s="183"/>
      <c r="R448" s="185"/>
      <c r="S448" s="185"/>
      <c r="T448" s="185"/>
      <c r="U448" s="185"/>
      <c r="V448" s="185"/>
      <c r="W448" s="185"/>
      <c r="X448" s="185"/>
      <c r="Y448" s="185"/>
      <c r="Z448" s="185"/>
      <c r="AA448" s="185"/>
      <c r="AB448" s="185"/>
      <c r="AC448" s="185"/>
      <c r="AD448" s="185"/>
      <c r="AE448" s="185"/>
      <c r="AF448" s="185"/>
      <c r="AG448" s="185"/>
      <c r="AH448" s="185"/>
      <c r="AI448" s="185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  <c r="BZ448" s="32"/>
      <c r="CA448" s="32"/>
      <c r="CB448" s="32"/>
      <c r="EE448" s="185"/>
      <c r="EF448" s="185"/>
      <c r="EG448" s="185"/>
      <c r="EH448" s="185"/>
    </row>
    <row r="449" spans="5:138">
      <c r="E449" s="183"/>
      <c r="F449" s="184"/>
      <c r="H449" s="183"/>
      <c r="I449" s="183"/>
      <c r="R449" s="185"/>
      <c r="S449" s="185"/>
      <c r="T449" s="185"/>
      <c r="U449" s="185"/>
      <c r="V449" s="185"/>
      <c r="W449" s="185"/>
      <c r="X449" s="185"/>
      <c r="Y449" s="185"/>
      <c r="Z449" s="185"/>
      <c r="AA449" s="185"/>
      <c r="AB449" s="185"/>
      <c r="AC449" s="185"/>
      <c r="AD449" s="185"/>
      <c r="AE449" s="185"/>
      <c r="AF449" s="185"/>
      <c r="AG449" s="185"/>
      <c r="AH449" s="185"/>
      <c r="AI449" s="185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  <c r="BZ449" s="32"/>
      <c r="CA449" s="32"/>
      <c r="CB449" s="32"/>
      <c r="EE449" s="185"/>
      <c r="EF449" s="185"/>
      <c r="EG449" s="185"/>
      <c r="EH449" s="185"/>
    </row>
    <row r="450" spans="5:138">
      <c r="E450" s="183"/>
      <c r="F450" s="184"/>
      <c r="H450" s="183"/>
      <c r="I450" s="183"/>
      <c r="R450" s="185"/>
      <c r="S450" s="185"/>
      <c r="T450" s="185"/>
      <c r="U450" s="185"/>
      <c r="V450" s="185"/>
      <c r="W450" s="185"/>
      <c r="X450" s="185"/>
      <c r="Y450" s="185"/>
      <c r="Z450" s="185"/>
      <c r="AA450" s="185"/>
      <c r="AB450" s="185"/>
      <c r="AC450" s="185"/>
      <c r="AD450" s="185"/>
      <c r="AE450" s="185"/>
      <c r="AF450" s="185"/>
      <c r="AG450" s="185"/>
      <c r="AH450" s="185"/>
      <c r="AI450" s="185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  <c r="BZ450" s="32"/>
      <c r="CA450" s="32"/>
      <c r="CB450" s="32"/>
      <c r="EE450" s="185"/>
      <c r="EF450" s="185"/>
      <c r="EG450" s="185"/>
      <c r="EH450" s="185"/>
    </row>
    <row r="451" spans="5:138">
      <c r="E451" s="183"/>
      <c r="F451" s="184"/>
      <c r="H451" s="183"/>
      <c r="I451" s="183"/>
      <c r="R451" s="185"/>
      <c r="S451" s="185"/>
      <c r="T451" s="185"/>
      <c r="U451" s="185"/>
      <c r="V451" s="185"/>
      <c r="W451" s="185"/>
      <c r="X451" s="185"/>
      <c r="Y451" s="185"/>
      <c r="Z451" s="185"/>
      <c r="AA451" s="185"/>
      <c r="AB451" s="185"/>
      <c r="AC451" s="185"/>
      <c r="AD451" s="185"/>
      <c r="AE451" s="185"/>
      <c r="AF451" s="185"/>
      <c r="AG451" s="185"/>
      <c r="AH451" s="185"/>
      <c r="AI451" s="185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  <c r="BZ451" s="32"/>
      <c r="CA451" s="32"/>
      <c r="CB451" s="32"/>
      <c r="EE451" s="185"/>
      <c r="EF451" s="185"/>
      <c r="EG451" s="185"/>
      <c r="EH451" s="185"/>
    </row>
    <row r="452" spans="5:138">
      <c r="E452" s="183"/>
      <c r="F452" s="184"/>
      <c r="H452" s="183"/>
      <c r="I452" s="183"/>
      <c r="R452" s="185"/>
      <c r="S452" s="185"/>
      <c r="T452" s="185"/>
      <c r="U452" s="185"/>
      <c r="V452" s="185"/>
      <c r="W452" s="185"/>
      <c r="X452" s="185"/>
      <c r="Y452" s="185"/>
      <c r="Z452" s="185"/>
      <c r="AA452" s="185"/>
      <c r="AB452" s="185"/>
      <c r="AC452" s="185"/>
      <c r="AD452" s="185"/>
      <c r="AE452" s="185"/>
      <c r="AF452" s="185"/>
      <c r="AG452" s="185"/>
      <c r="AH452" s="185"/>
      <c r="AI452" s="185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  <c r="BZ452" s="32"/>
      <c r="CA452" s="32"/>
      <c r="CB452" s="32"/>
      <c r="EE452" s="185"/>
      <c r="EF452" s="185"/>
      <c r="EG452" s="185"/>
      <c r="EH452" s="185"/>
    </row>
    <row r="453" spans="5:138">
      <c r="E453" s="183"/>
      <c r="F453" s="184"/>
      <c r="H453" s="183"/>
      <c r="I453" s="183"/>
      <c r="R453" s="185"/>
      <c r="S453" s="185"/>
      <c r="T453" s="185"/>
      <c r="U453" s="185"/>
      <c r="V453" s="185"/>
      <c r="W453" s="185"/>
      <c r="X453" s="185"/>
      <c r="Y453" s="185"/>
      <c r="Z453" s="185"/>
      <c r="AA453" s="185"/>
      <c r="AB453" s="185"/>
      <c r="AC453" s="185"/>
      <c r="AD453" s="185"/>
      <c r="AE453" s="185"/>
      <c r="AF453" s="185"/>
      <c r="AG453" s="185"/>
      <c r="AH453" s="185"/>
      <c r="AI453" s="185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  <c r="CA453" s="32"/>
      <c r="CB453" s="32"/>
      <c r="EE453" s="185"/>
      <c r="EF453" s="185"/>
      <c r="EG453" s="185"/>
      <c r="EH453" s="185"/>
    </row>
    <row r="454" spans="5:138">
      <c r="E454" s="183"/>
      <c r="F454" s="184"/>
      <c r="H454" s="183"/>
      <c r="I454" s="183"/>
      <c r="R454" s="185"/>
      <c r="S454" s="185"/>
      <c r="T454" s="185"/>
      <c r="U454" s="185"/>
      <c r="V454" s="185"/>
      <c r="W454" s="185"/>
      <c r="X454" s="185"/>
      <c r="Y454" s="185"/>
      <c r="Z454" s="185"/>
      <c r="AA454" s="185"/>
      <c r="AB454" s="185"/>
      <c r="AC454" s="185"/>
      <c r="AD454" s="185"/>
      <c r="AE454" s="185"/>
      <c r="AF454" s="185"/>
      <c r="AG454" s="185"/>
      <c r="AH454" s="185"/>
      <c r="AI454" s="185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EE454" s="185"/>
      <c r="EF454" s="185"/>
      <c r="EG454" s="185"/>
      <c r="EH454" s="185"/>
    </row>
    <row r="455" spans="5:138">
      <c r="E455" s="183"/>
      <c r="F455" s="184"/>
      <c r="H455" s="183"/>
      <c r="I455" s="183"/>
      <c r="R455" s="185"/>
      <c r="S455" s="185"/>
      <c r="T455" s="185"/>
      <c r="U455" s="185"/>
      <c r="V455" s="185"/>
      <c r="W455" s="185"/>
      <c r="X455" s="185"/>
      <c r="Y455" s="185"/>
      <c r="Z455" s="185"/>
      <c r="AA455" s="185"/>
      <c r="AB455" s="185"/>
      <c r="AC455" s="185"/>
      <c r="AD455" s="185"/>
      <c r="AE455" s="185"/>
      <c r="AF455" s="185"/>
      <c r="AG455" s="185"/>
      <c r="AH455" s="185"/>
      <c r="AI455" s="185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EE455" s="185"/>
      <c r="EF455" s="185"/>
      <c r="EG455" s="185"/>
      <c r="EH455" s="185"/>
    </row>
    <row r="456" spans="5:138">
      <c r="E456" s="183"/>
      <c r="F456" s="184"/>
      <c r="H456" s="183"/>
      <c r="I456" s="183"/>
      <c r="R456" s="185"/>
      <c r="S456" s="185"/>
      <c r="T456" s="185"/>
      <c r="U456" s="185"/>
      <c r="V456" s="185"/>
      <c r="W456" s="185"/>
      <c r="X456" s="185"/>
      <c r="Y456" s="185"/>
      <c r="Z456" s="185"/>
      <c r="AA456" s="185"/>
      <c r="AB456" s="185"/>
      <c r="AC456" s="185"/>
      <c r="AD456" s="185"/>
      <c r="AE456" s="185"/>
      <c r="AF456" s="185"/>
      <c r="AG456" s="185"/>
      <c r="AH456" s="185"/>
      <c r="AI456" s="185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EE456" s="185"/>
      <c r="EF456" s="185"/>
      <c r="EG456" s="185"/>
      <c r="EH456" s="185"/>
    </row>
    <row r="457" spans="5:138">
      <c r="E457" s="183"/>
      <c r="F457" s="184"/>
      <c r="H457" s="183"/>
      <c r="I457" s="183"/>
      <c r="R457" s="185"/>
      <c r="S457" s="185"/>
      <c r="T457" s="185"/>
      <c r="U457" s="185"/>
      <c r="V457" s="185"/>
      <c r="W457" s="185"/>
      <c r="X457" s="185"/>
      <c r="Y457" s="185"/>
      <c r="Z457" s="185"/>
      <c r="AA457" s="185"/>
      <c r="AB457" s="185"/>
      <c r="AC457" s="185"/>
      <c r="AD457" s="185"/>
      <c r="AE457" s="185"/>
      <c r="AF457" s="185"/>
      <c r="AG457" s="185"/>
      <c r="AH457" s="185"/>
      <c r="AI457" s="185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EE457" s="185"/>
      <c r="EF457" s="185"/>
      <c r="EG457" s="185"/>
      <c r="EH457" s="185"/>
    </row>
    <row r="458" spans="5:138">
      <c r="E458" s="183"/>
      <c r="F458" s="184"/>
      <c r="H458" s="183"/>
      <c r="I458" s="183"/>
      <c r="R458" s="185"/>
      <c r="S458" s="185"/>
      <c r="T458" s="185"/>
      <c r="U458" s="185"/>
      <c r="V458" s="185"/>
      <c r="W458" s="185"/>
      <c r="X458" s="185"/>
      <c r="Y458" s="185"/>
      <c r="Z458" s="185"/>
      <c r="AA458" s="185"/>
      <c r="AB458" s="185"/>
      <c r="AC458" s="185"/>
      <c r="AD458" s="185"/>
      <c r="AE458" s="185"/>
      <c r="AF458" s="185"/>
      <c r="AG458" s="185"/>
      <c r="AH458" s="185"/>
      <c r="AI458" s="185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  <c r="EE458" s="185"/>
      <c r="EF458" s="185"/>
      <c r="EG458" s="185"/>
      <c r="EH458" s="185"/>
    </row>
    <row r="459" spans="5:138">
      <c r="E459" s="183"/>
      <c r="F459" s="184"/>
      <c r="H459" s="183"/>
      <c r="I459" s="183"/>
      <c r="R459" s="185"/>
      <c r="S459" s="185"/>
      <c r="T459" s="185"/>
      <c r="U459" s="185"/>
      <c r="V459" s="185"/>
      <c r="W459" s="185"/>
      <c r="X459" s="185"/>
      <c r="Y459" s="185"/>
      <c r="Z459" s="185"/>
      <c r="AA459" s="185"/>
      <c r="AB459" s="185"/>
      <c r="AC459" s="185"/>
      <c r="AD459" s="185"/>
      <c r="AE459" s="185"/>
      <c r="AF459" s="185"/>
      <c r="AG459" s="185"/>
      <c r="AH459" s="185"/>
      <c r="AI459" s="185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  <c r="EE459" s="185"/>
      <c r="EF459" s="185"/>
      <c r="EG459" s="185"/>
      <c r="EH459" s="185"/>
    </row>
    <row r="460" spans="5:138">
      <c r="E460" s="183"/>
      <c r="F460" s="184"/>
      <c r="H460" s="183"/>
      <c r="I460" s="183"/>
      <c r="R460" s="185"/>
      <c r="S460" s="185"/>
      <c r="T460" s="185"/>
      <c r="U460" s="185"/>
      <c r="V460" s="185"/>
      <c r="W460" s="185"/>
      <c r="X460" s="185"/>
      <c r="Y460" s="185"/>
      <c r="Z460" s="185"/>
      <c r="AA460" s="185"/>
      <c r="AB460" s="185"/>
      <c r="AC460" s="185"/>
      <c r="AD460" s="185"/>
      <c r="AE460" s="185"/>
      <c r="AF460" s="185"/>
      <c r="AG460" s="185"/>
      <c r="AH460" s="185"/>
      <c r="AI460" s="185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  <c r="EE460" s="185"/>
      <c r="EF460" s="185"/>
      <c r="EG460" s="185"/>
      <c r="EH460" s="185"/>
    </row>
    <row r="461" spans="5:138">
      <c r="E461" s="183"/>
      <c r="F461" s="184"/>
      <c r="H461" s="183"/>
      <c r="I461" s="183"/>
      <c r="R461" s="185"/>
      <c r="S461" s="185"/>
      <c r="T461" s="185"/>
      <c r="U461" s="185"/>
      <c r="V461" s="185"/>
      <c r="W461" s="185"/>
      <c r="X461" s="185"/>
      <c r="Y461" s="185"/>
      <c r="Z461" s="185"/>
      <c r="AA461" s="185"/>
      <c r="AB461" s="185"/>
      <c r="AC461" s="185"/>
      <c r="AD461" s="185"/>
      <c r="AE461" s="185"/>
      <c r="AF461" s="185"/>
      <c r="AG461" s="185"/>
      <c r="AH461" s="185"/>
      <c r="AI461" s="185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EE461" s="185"/>
      <c r="EF461" s="185"/>
      <c r="EG461" s="185"/>
      <c r="EH461" s="185"/>
    </row>
    <row r="462" spans="5:138">
      <c r="E462" s="183"/>
      <c r="F462" s="184"/>
      <c r="H462" s="183"/>
      <c r="I462" s="183"/>
      <c r="R462" s="185"/>
      <c r="S462" s="185"/>
      <c r="T462" s="185"/>
      <c r="U462" s="185"/>
      <c r="V462" s="185"/>
      <c r="W462" s="185"/>
      <c r="X462" s="185"/>
      <c r="Y462" s="185"/>
      <c r="Z462" s="185"/>
      <c r="AA462" s="185"/>
      <c r="AB462" s="185"/>
      <c r="AC462" s="185"/>
      <c r="AD462" s="185"/>
      <c r="AE462" s="185"/>
      <c r="AF462" s="185"/>
      <c r="AG462" s="185"/>
      <c r="AH462" s="185"/>
      <c r="AI462" s="185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EE462" s="185"/>
      <c r="EF462" s="185"/>
      <c r="EG462" s="185"/>
      <c r="EH462" s="185"/>
    </row>
    <row r="463" spans="5:138">
      <c r="E463" s="183"/>
      <c r="F463" s="184"/>
      <c r="H463" s="183"/>
      <c r="I463" s="183"/>
      <c r="R463" s="185"/>
      <c r="S463" s="185"/>
      <c r="T463" s="185"/>
      <c r="U463" s="185"/>
      <c r="V463" s="185"/>
      <c r="W463" s="185"/>
      <c r="X463" s="185"/>
      <c r="Y463" s="185"/>
      <c r="Z463" s="185"/>
      <c r="AA463" s="185"/>
      <c r="AB463" s="185"/>
      <c r="AC463" s="185"/>
      <c r="AD463" s="185"/>
      <c r="AE463" s="185"/>
      <c r="AF463" s="185"/>
      <c r="AG463" s="185"/>
      <c r="AH463" s="185"/>
      <c r="AI463" s="185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EE463" s="185"/>
      <c r="EF463" s="185"/>
      <c r="EG463" s="185"/>
      <c r="EH463" s="185"/>
    </row>
    <row r="464" spans="5:138">
      <c r="E464" s="183"/>
      <c r="F464" s="184"/>
      <c r="H464" s="183"/>
      <c r="I464" s="183"/>
      <c r="R464" s="185"/>
      <c r="S464" s="185"/>
      <c r="T464" s="185"/>
      <c r="U464" s="185"/>
      <c r="V464" s="185"/>
      <c r="W464" s="185"/>
      <c r="X464" s="185"/>
      <c r="Y464" s="185"/>
      <c r="Z464" s="185"/>
      <c r="AA464" s="185"/>
      <c r="AB464" s="185"/>
      <c r="AC464" s="185"/>
      <c r="AD464" s="185"/>
      <c r="AE464" s="185"/>
      <c r="AF464" s="185"/>
      <c r="AG464" s="185"/>
      <c r="AH464" s="185"/>
      <c r="AI464" s="185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EE464" s="185"/>
      <c r="EF464" s="185"/>
      <c r="EG464" s="185"/>
      <c r="EH464" s="185"/>
    </row>
    <row r="465" spans="5:138">
      <c r="E465" s="183"/>
      <c r="F465" s="184"/>
      <c r="H465" s="183"/>
      <c r="I465" s="183"/>
      <c r="R465" s="185"/>
      <c r="S465" s="185"/>
      <c r="T465" s="185"/>
      <c r="U465" s="185"/>
      <c r="V465" s="185"/>
      <c r="W465" s="185"/>
      <c r="X465" s="185"/>
      <c r="Y465" s="185"/>
      <c r="Z465" s="185"/>
      <c r="AA465" s="185"/>
      <c r="AB465" s="185"/>
      <c r="AC465" s="185"/>
      <c r="AD465" s="185"/>
      <c r="AE465" s="185"/>
      <c r="AF465" s="185"/>
      <c r="AG465" s="185"/>
      <c r="AH465" s="185"/>
      <c r="AI465" s="185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  <c r="BZ465" s="32"/>
      <c r="CA465" s="32"/>
      <c r="CB465" s="32"/>
      <c r="EE465" s="185"/>
      <c r="EF465" s="185"/>
      <c r="EG465" s="185"/>
      <c r="EH465" s="185"/>
    </row>
    <row r="466" spans="5:138">
      <c r="E466" s="183"/>
      <c r="F466" s="184"/>
      <c r="H466" s="183"/>
      <c r="I466" s="183"/>
      <c r="R466" s="185"/>
      <c r="S466" s="185"/>
      <c r="T466" s="185"/>
      <c r="U466" s="185"/>
      <c r="V466" s="185"/>
      <c r="W466" s="185"/>
      <c r="X466" s="185"/>
      <c r="Y466" s="185"/>
      <c r="Z466" s="185"/>
      <c r="AA466" s="185"/>
      <c r="AB466" s="185"/>
      <c r="AC466" s="185"/>
      <c r="AD466" s="185"/>
      <c r="AE466" s="185"/>
      <c r="AF466" s="185"/>
      <c r="AG466" s="185"/>
      <c r="AH466" s="185"/>
      <c r="AI466" s="185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EE466" s="185"/>
      <c r="EF466" s="185"/>
      <c r="EG466" s="185"/>
      <c r="EH466" s="185"/>
    </row>
    <row r="467" spans="5:138">
      <c r="E467" s="183"/>
      <c r="F467" s="184"/>
      <c r="H467" s="183"/>
      <c r="I467" s="183"/>
      <c r="R467" s="185"/>
      <c r="S467" s="185"/>
      <c r="T467" s="185"/>
      <c r="U467" s="185"/>
      <c r="V467" s="185"/>
      <c r="W467" s="185"/>
      <c r="X467" s="185"/>
      <c r="Y467" s="185"/>
      <c r="Z467" s="185"/>
      <c r="AA467" s="185"/>
      <c r="AB467" s="185"/>
      <c r="AC467" s="185"/>
      <c r="AD467" s="185"/>
      <c r="AE467" s="185"/>
      <c r="AF467" s="185"/>
      <c r="AG467" s="185"/>
      <c r="AH467" s="185"/>
      <c r="AI467" s="185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  <c r="BZ467" s="32"/>
      <c r="CA467" s="32"/>
      <c r="CB467" s="32"/>
      <c r="EE467" s="185"/>
      <c r="EF467" s="185"/>
      <c r="EG467" s="185"/>
      <c r="EH467" s="185"/>
    </row>
    <row r="468" spans="5:138">
      <c r="E468" s="183"/>
      <c r="F468" s="184"/>
      <c r="H468" s="183"/>
      <c r="I468" s="183"/>
      <c r="R468" s="185"/>
      <c r="S468" s="185"/>
      <c r="T468" s="185"/>
      <c r="U468" s="185"/>
      <c r="V468" s="185"/>
      <c r="W468" s="185"/>
      <c r="X468" s="185"/>
      <c r="Y468" s="185"/>
      <c r="Z468" s="185"/>
      <c r="AA468" s="185"/>
      <c r="AB468" s="185"/>
      <c r="AC468" s="185"/>
      <c r="AD468" s="185"/>
      <c r="AE468" s="185"/>
      <c r="AF468" s="185"/>
      <c r="AG468" s="185"/>
      <c r="AH468" s="185"/>
      <c r="AI468" s="185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EE468" s="185"/>
      <c r="EF468" s="185"/>
      <c r="EG468" s="185"/>
      <c r="EH468" s="185"/>
    </row>
    <row r="469" spans="5:138">
      <c r="E469" s="183"/>
      <c r="F469" s="184"/>
      <c r="H469" s="183"/>
      <c r="I469" s="183"/>
      <c r="R469" s="185"/>
      <c r="S469" s="185"/>
      <c r="T469" s="185"/>
      <c r="U469" s="185"/>
      <c r="V469" s="185"/>
      <c r="W469" s="185"/>
      <c r="X469" s="185"/>
      <c r="Y469" s="185"/>
      <c r="Z469" s="185"/>
      <c r="AA469" s="185"/>
      <c r="AB469" s="185"/>
      <c r="AC469" s="185"/>
      <c r="AD469" s="185"/>
      <c r="AE469" s="185"/>
      <c r="AF469" s="185"/>
      <c r="AG469" s="185"/>
      <c r="AH469" s="185"/>
      <c r="AI469" s="185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  <c r="BZ469" s="32"/>
      <c r="CA469" s="32"/>
      <c r="CB469" s="32"/>
      <c r="EE469" s="185"/>
      <c r="EF469" s="185"/>
      <c r="EG469" s="185"/>
      <c r="EH469" s="185"/>
    </row>
    <row r="470" spans="5:138">
      <c r="E470" s="183"/>
      <c r="F470" s="184"/>
      <c r="H470" s="183"/>
      <c r="I470" s="183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85"/>
      <c r="AE470" s="185"/>
      <c r="AF470" s="185"/>
      <c r="AG470" s="185"/>
      <c r="AH470" s="185"/>
      <c r="AI470" s="185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EE470" s="185"/>
      <c r="EF470" s="185"/>
      <c r="EG470" s="185"/>
      <c r="EH470" s="185"/>
    </row>
    <row r="471" spans="5:138">
      <c r="E471" s="183"/>
      <c r="F471" s="184"/>
      <c r="H471" s="183"/>
      <c r="I471" s="183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  <c r="AC471" s="185"/>
      <c r="AD471" s="185"/>
      <c r="AE471" s="185"/>
      <c r="AF471" s="185"/>
      <c r="AG471" s="185"/>
      <c r="AH471" s="185"/>
      <c r="AI471" s="185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EE471" s="185"/>
      <c r="EF471" s="185"/>
      <c r="EG471" s="185"/>
      <c r="EH471" s="185"/>
    </row>
    <row r="472" spans="5:138">
      <c r="E472" s="183"/>
      <c r="F472" s="184"/>
      <c r="H472" s="183"/>
      <c r="I472" s="183"/>
      <c r="R472" s="185"/>
      <c r="S472" s="185"/>
      <c r="T472" s="185"/>
      <c r="U472" s="185"/>
      <c r="V472" s="185"/>
      <c r="W472" s="185"/>
      <c r="X472" s="185"/>
      <c r="Y472" s="185"/>
      <c r="Z472" s="185"/>
      <c r="AA472" s="185"/>
      <c r="AB472" s="185"/>
      <c r="AC472" s="185"/>
      <c r="AD472" s="185"/>
      <c r="AE472" s="185"/>
      <c r="AF472" s="185"/>
      <c r="AG472" s="185"/>
      <c r="AH472" s="185"/>
      <c r="AI472" s="185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  <c r="EE472" s="185"/>
      <c r="EF472" s="185"/>
      <c r="EG472" s="185"/>
      <c r="EH472" s="185"/>
    </row>
    <row r="473" spans="5:138">
      <c r="E473" s="183"/>
      <c r="F473" s="184"/>
      <c r="H473" s="183"/>
      <c r="I473" s="183"/>
      <c r="R473" s="185"/>
      <c r="S473" s="185"/>
      <c r="T473" s="185"/>
      <c r="U473" s="185"/>
      <c r="V473" s="185"/>
      <c r="W473" s="185"/>
      <c r="X473" s="185"/>
      <c r="Y473" s="185"/>
      <c r="Z473" s="185"/>
      <c r="AA473" s="185"/>
      <c r="AB473" s="185"/>
      <c r="AC473" s="185"/>
      <c r="AD473" s="185"/>
      <c r="AE473" s="185"/>
      <c r="AF473" s="185"/>
      <c r="AG473" s="185"/>
      <c r="AH473" s="185"/>
      <c r="AI473" s="185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  <c r="EE473" s="185"/>
      <c r="EF473" s="185"/>
      <c r="EG473" s="185"/>
      <c r="EH473" s="185"/>
    </row>
    <row r="474" spans="5:138">
      <c r="E474" s="183"/>
      <c r="F474" s="184"/>
      <c r="H474" s="183"/>
      <c r="I474" s="183"/>
      <c r="R474" s="185"/>
      <c r="S474" s="185"/>
      <c r="T474" s="185"/>
      <c r="U474" s="185"/>
      <c r="V474" s="185"/>
      <c r="W474" s="185"/>
      <c r="X474" s="185"/>
      <c r="Y474" s="185"/>
      <c r="Z474" s="185"/>
      <c r="AA474" s="185"/>
      <c r="AB474" s="185"/>
      <c r="AC474" s="185"/>
      <c r="AD474" s="185"/>
      <c r="AE474" s="185"/>
      <c r="AF474" s="185"/>
      <c r="AG474" s="185"/>
      <c r="AH474" s="185"/>
      <c r="AI474" s="185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  <c r="BZ474" s="32"/>
      <c r="CA474" s="32"/>
      <c r="CB474" s="32"/>
      <c r="EE474" s="185"/>
      <c r="EF474" s="185"/>
      <c r="EG474" s="185"/>
      <c r="EH474" s="185"/>
    </row>
    <row r="475" spans="5:138">
      <c r="E475" s="183"/>
      <c r="F475" s="184"/>
      <c r="H475" s="183"/>
      <c r="I475" s="183"/>
      <c r="R475" s="185"/>
      <c r="S475" s="185"/>
      <c r="T475" s="185"/>
      <c r="U475" s="185"/>
      <c r="V475" s="185"/>
      <c r="W475" s="185"/>
      <c r="X475" s="185"/>
      <c r="Y475" s="185"/>
      <c r="Z475" s="185"/>
      <c r="AA475" s="185"/>
      <c r="AB475" s="185"/>
      <c r="AC475" s="185"/>
      <c r="AD475" s="185"/>
      <c r="AE475" s="185"/>
      <c r="AF475" s="185"/>
      <c r="AG475" s="185"/>
      <c r="AH475" s="185"/>
      <c r="AI475" s="185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  <c r="EE475" s="185"/>
      <c r="EF475" s="185"/>
      <c r="EG475" s="185"/>
      <c r="EH475" s="185"/>
    </row>
    <row r="476" spans="5:138">
      <c r="E476" s="183"/>
      <c r="F476" s="184"/>
      <c r="H476" s="183"/>
      <c r="I476" s="183"/>
      <c r="R476" s="185"/>
      <c r="S476" s="185"/>
      <c r="T476" s="185"/>
      <c r="U476" s="185"/>
      <c r="V476" s="185"/>
      <c r="W476" s="185"/>
      <c r="X476" s="185"/>
      <c r="Y476" s="185"/>
      <c r="Z476" s="185"/>
      <c r="AA476" s="185"/>
      <c r="AB476" s="185"/>
      <c r="AC476" s="185"/>
      <c r="AD476" s="185"/>
      <c r="AE476" s="185"/>
      <c r="AF476" s="185"/>
      <c r="AG476" s="185"/>
      <c r="AH476" s="185"/>
      <c r="AI476" s="185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  <c r="BZ476" s="32"/>
      <c r="CA476" s="32"/>
      <c r="CB476" s="32"/>
      <c r="EE476" s="185"/>
      <c r="EF476" s="185"/>
      <c r="EG476" s="185"/>
      <c r="EH476" s="185"/>
    </row>
    <row r="477" spans="5:138">
      <c r="E477" s="183"/>
      <c r="F477" s="184"/>
      <c r="H477" s="183"/>
      <c r="I477" s="183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85"/>
      <c r="AE477" s="185"/>
      <c r="AF477" s="185"/>
      <c r="AG477" s="185"/>
      <c r="AH477" s="185"/>
      <c r="AI477" s="185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EE477" s="185"/>
      <c r="EF477" s="185"/>
      <c r="EG477" s="185"/>
      <c r="EH477" s="185"/>
    </row>
    <row r="478" spans="5:138">
      <c r="E478" s="183"/>
      <c r="F478" s="184"/>
      <c r="H478" s="183"/>
      <c r="I478" s="183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85"/>
      <c r="AE478" s="185"/>
      <c r="AF478" s="185"/>
      <c r="AG478" s="185"/>
      <c r="AH478" s="185"/>
      <c r="AI478" s="185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  <c r="BZ478" s="32"/>
      <c r="CA478" s="32"/>
      <c r="CB478" s="32"/>
      <c r="EE478" s="185"/>
      <c r="EF478" s="185"/>
      <c r="EG478" s="185"/>
      <c r="EH478" s="185"/>
    </row>
    <row r="479" spans="5:138">
      <c r="E479" s="183"/>
      <c r="F479" s="184"/>
      <c r="H479" s="183"/>
      <c r="I479" s="183"/>
      <c r="R479" s="185"/>
      <c r="S479" s="185"/>
      <c r="T479" s="185"/>
      <c r="U479" s="185"/>
      <c r="V479" s="185"/>
      <c r="W479" s="185"/>
      <c r="X479" s="185"/>
      <c r="Y479" s="185"/>
      <c r="Z479" s="185"/>
      <c r="AA479" s="185"/>
      <c r="AB479" s="185"/>
      <c r="AC479" s="185"/>
      <c r="AD479" s="185"/>
      <c r="AE479" s="185"/>
      <c r="AF479" s="185"/>
      <c r="AG479" s="185"/>
      <c r="AH479" s="185"/>
      <c r="AI479" s="185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  <c r="BZ479" s="32"/>
      <c r="CA479" s="32"/>
      <c r="CB479" s="32"/>
      <c r="EE479" s="185"/>
      <c r="EF479" s="185"/>
      <c r="EG479" s="185"/>
      <c r="EH479" s="185"/>
    </row>
    <row r="480" spans="5:138">
      <c r="E480" s="183"/>
      <c r="F480" s="184"/>
      <c r="H480" s="183"/>
      <c r="I480" s="183"/>
      <c r="R480" s="185"/>
      <c r="S480" s="185"/>
      <c r="T480" s="185"/>
      <c r="U480" s="185"/>
      <c r="V480" s="185"/>
      <c r="W480" s="185"/>
      <c r="X480" s="185"/>
      <c r="Y480" s="185"/>
      <c r="Z480" s="185"/>
      <c r="AA480" s="185"/>
      <c r="AB480" s="185"/>
      <c r="AC480" s="185"/>
      <c r="AD480" s="185"/>
      <c r="AE480" s="185"/>
      <c r="AF480" s="185"/>
      <c r="AG480" s="185"/>
      <c r="AH480" s="185"/>
      <c r="AI480" s="185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  <c r="BZ480" s="32"/>
      <c r="CA480" s="32"/>
      <c r="CB480" s="32"/>
      <c r="EE480" s="185"/>
      <c r="EF480" s="185"/>
      <c r="EG480" s="185"/>
      <c r="EH480" s="185"/>
    </row>
    <row r="481" spans="5:138">
      <c r="E481" s="183"/>
      <c r="F481" s="184"/>
      <c r="H481" s="183"/>
      <c r="I481" s="183"/>
      <c r="R481" s="185"/>
      <c r="S481" s="185"/>
      <c r="T481" s="185"/>
      <c r="U481" s="185"/>
      <c r="V481" s="185"/>
      <c r="W481" s="185"/>
      <c r="X481" s="185"/>
      <c r="Y481" s="185"/>
      <c r="Z481" s="185"/>
      <c r="AA481" s="185"/>
      <c r="AB481" s="185"/>
      <c r="AC481" s="185"/>
      <c r="AD481" s="185"/>
      <c r="AE481" s="185"/>
      <c r="AF481" s="185"/>
      <c r="AG481" s="185"/>
      <c r="AH481" s="185"/>
      <c r="AI481" s="185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  <c r="BZ481" s="32"/>
      <c r="CA481" s="32"/>
      <c r="CB481" s="32"/>
      <c r="EE481" s="185"/>
      <c r="EF481" s="185"/>
      <c r="EG481" s="185"/>
      <c r="EH481" s="185"/>
    </row>
    <row r="482" spans="5:138">
      <c r="E482" s="183"/>
      <c r="F482" s="184"/>
      <c r="H482" s="183"/>
      <c r="I482" s="183"/>
      <c r="R482" s="185"/>
      <c r="S482" s="185"/>
      <c r="T482" s="185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85"/>
      <c r="AE482" s="185"/>
      <c r="AF482" s="185"/>
      <c r="AG482" s="185"/>
      <c r="AH482" s="185"/>
      <c r="AI482" s="185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  <c r="BZ482" s="32"/>
      <c r="CA482" s="32"/>
      <c r="CB482" s="32"/>
      <c r="EE482" s="185"/>
      <c r="EF482" s="185"/>
      <c r="EG482" s="185"/>
      <c r="EH482" s="185"/>
    </row>
    <row r="483" spans="5:138">
      <c r="E483" s="183"/>
      <c r="F483" s="184"/>
      <c r="H483" s="183"/>
      <c r="I483" s="183"/>
      <c r="R483" s="185"/>
      <c r="S483" s="185"/>
      <c r="T483" s="185"/>
      <c r="U483" s="185"/>
      <c r="V483" s="185"/>
      <c r="W483" s="185"/>
      <c r="X483" s="185"/>
      <c r="Y483" s="185"/>
      <c r="Z483" s="185"/>
      <c r="AA483" s="185"/>
      <c r="AB483" s="185"/>
      <c r="AC483" s="185"/>
      <c r="AD483" s="185"/>
      <c r="AE483" s="185"/>
      <c r="AF483" s="185"/>
      <c r="AG483" s="185"/>
      <c r="AH483" s="185"/>
      <c r="AI483" s="185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  <c r="EE483" s="185"/>
      <c r="EF483" s="185"/>
      <c r="EG483" s="185"/>
      <c r="EH483" s="185"/>
    </row>
    <row r="484" spans="5:138">
      <c r="E484" s="183"/>
      <c r="F484" s="184"/>
      <c r="H484" s="183"/>
      <c r="I484" s="183"/>
      <c r="R484" s="185"/>
      <c r="S484" s="185"/>
      <c r="T484" s="185"/>
      <c r="U484" s="185"/>
      <c r="V484" s="185"/>
      <c r="W484" s="185"/>
      <c r="X484" s="185"/>
      <c r="Y484" s="185"/>
      <c r="Z484" s="185"/>
      <c r="AA484" s="185"/>
      <c r="AB484" s="185"/>
      <c r="AC484" s="185"/>
      <c r="AD484" s="185"/>
      <c r="AE484" s="185"/>
      <c r="AF484" s="185"/>
      <c r="AG484" s="185"/>
      <c r="AH484" s="185"/>
      <c r="AI484" s="185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  <c r="CA484" s="32"/>
      <c r="CB484" s="32"/>
      <c r="EE484" s="185"/>
      <c r="EF484" s="185"/>
      <c r="EG484" s="185"/>
      <c r="EH484" s="185"/>
    </row>
    <row r="485" spans="5:138">
      <c r="E485" s="183"/>
      <c r="F485" s="184"/>
      <c r="H485" s="183"/>
      <c r="I485" s="183"/>
      <c r="R485" s="185"/>
      <c r="S485" s="185"/>
      <c r="T485" s="185"/>
      <c r="U485" s="185"/>
      <c r="V485" s="185"/>
      <c r="W485" s="185"/>
      <c r="X485" s="185"/>
      <c r="Y485" s="185"/>
      <c r="Z485" s="185"/>
      <c r="AA485" s="185"/>
      <c r="AB485" s="185"/>
      <c r="AC485" s="185"/>
      <c r="AD485" s="185"/>
      <c r="AE485" s="185"/>
      <c r="AF485" s="185"/>
      <c r="AG485" s="185"/>
      <c r="AH485" s="185"/>
      <c r="AI485" s="185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  <c r="CA485" s="32"/>
      <c r="CB485" s="32"/>
      <c r="EE485" s="185"/>
      <c r="EF485" s="185"/>
      <c r="EG485" s="185"/>
      <c r="EH485" s="185"/>
    </row>
    <row r="486" spans="5:138">
      <c r="E486" s="183"/>
      <c r="F486" s="184"/>
      <c r="H486" s="183"/>
      <c r="I486" s="183"/>
      <c r="R486" s="185"/>
      <c r="S486" s="185"/>
      <c r="T486" s="185"/>
      <c r="U486" s="185"/>
      <c r="V486" s="185"/>
      <c r="W486" s="185"/>
      <c r="X486" s="185"/>
      <c r="Y486" s="185"/>
      <c r="Z486" s="185"/>
      <c r="AA486" s="185"/>
      <c r="AB486" s="185"/>
      <c r="AC486" s="185"/>
      <c r="AD486" s="185"/>
      <c r="AE486" s="185"/>
      <c r="AF486" s="185"/>
      <c r="AG486" s="185"/>
      <c r="AH486" s="185"/>
      <c r="AI486" s="185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  <c r="CA486" s="32"/>
      <c r="CB486" s="32"/>
      <c r="EE486" s="185"/>
      <c r="EF486" s="185"/>
      <c r="EG486" s="185"/>
      <c r="EH486" s="185"/>
    </row>
    <row r="487" spans="5:138">
      <c r="E487" s="183"/>
      <c r="F487" s="184"/>
      <c r="H487" s="183"/>
      <c r="I487" s="183"/>
      <c r="R487" s="185"/>
      <c r="S487" s="185"/>
      <c r="T487" s="185"/>
      <c r="U487" s="185"/>
      <c r="V487" s="185"/>
      <c r="W487" s="185"/>
      <c r="X487" s="185"/>
      <c r="Y487" s="185"/>
      <c r="Z487" s="185"/>
      <c r="AA487" s="185"/>
      <c r="AB487" s="185"/>
      <c r="AC487" s="185"/>
      <c r="AD487" s="185"/>
      <c r="AE487" s="185"/>
      <c r="AF487" s="185"/>
      <c r="AG487" s="185"/>
      <c r="AH487" s="185"/>
      <c r="AI487" s="185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  <c r="EE487" s="185"/>
      <c r="EF487" s="185"/>
      <c r="EG487" s="185"/>
      <c r="EH487" s="185"/>
    </row>
    <row r="488" spans="5:138">
      <c r="E488" s="183"/>
      <c r="F488" s="184"/>
      <c r="H488" s="183"/>
      <c r="I488" s="183"/>
      <c r="R488" s="185"/>
      <c r="S488" s="185"/>
      <c r="T488" s="185"/>
      <c r="U488" s="185"/>
      <c r="V488" s="185"/>
      <c r="W488" s="185"/>
      <c r="X488" s="185"/>
      <c r="Y488" s="185"/>
      <c r="Z488" s="185"/>
      <c r="AA488" s="185"/>
      <c r="AB488" s="185"/>
      <c r="AC488" s="185"/>
      <c r="AD488" s="185"/>
      <c r="AE488" s="185"/>
      <c r="AF488" s="185"/>
      <c r="AG488" s="185"/>
      <c r="AH488" s="185"/>
      <c r="AI488" s="185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  <c r="CA488" s="32"/>
      <c r="CB488" s="32"/>
      <c r="EE488" s="185"/>
      <c r="EF488" s="185"/>
      <c r="EG488" s="185"/>
      <c r="EH488" s="185"/>
    </row>
    <row r="489" spans="5:138">
      <c r="E489" s="183"/>
      <c r="F489" s="184"/>
      <c r="H489" s="183"/>
      <c r="I489" s="183"/>
      <c r="R489" s="185"/>
      <c r="S489" s="185"/>
      <c r="T489" s="185"/>
      <c r="U489" s="185"/>
      <c r="V489" s="185"/>
      <c r="W489" s="185"/>
      <c r="X489" s="185"/>
      <c r="Y489" s="185"/>
      <c r="Z489" s="185"/>
      <c r="AA489" s="185"/>
      <c r="AB489" s="185"/>
      <c r="AC489" s="185"/>
      <c r="AD489" s="185"/>
      <c r="AE489" s="185"/>
      <c r="AF489" s="185"/>
      <c r="AG489" s="185"/>
      <c r="AH489" s="185"/>
      <c r="AI489" s="185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EE489" s="185"/>
      <c r="EF489" s="185"/>
      <c r="EG489" s="185"/>
      <c r="EH489" s="185"/>
    </row>
    <row r="490" spans="5:138">
      <c r="E490" s="183"/>
      <c r="F490" s="184"/>
      <c r="H490" s="183"/>
      <c r="I490" s="183"/>
      <c r="R490" s="185"/>
      <c r="S490" s="185"/>
      <c r="T490" s="185"/>
      <c r="U490" s="185"/>
      <c r="V490" s="185"/>
      <c r="W490" s="185"/>
      <c r="X490" s="185"/>
      <c r="Y490" s="185"/>
      <c r="Z490" s="185"/>
      <c r="AA490" s="185"/>
      <c r="AB490" s="185"/>
      <c r="AC490" s="185"/>
      <c r="AD490" s="185"/>
      <c r="AE490" s="185"/>
      <c r="AF490" s="185"/>
      <c r="AG490" s="185"/>
      <c r="AH490" s="185"/>
      <c r="AI490" s="185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  <c r="CA490" s="32"/>
      <c r="CB490" s="32"/>
      <c r="EE490" s="185"/>
      <c r="EF490" s="185"/>
      <c r="EG490" s="185"/>
      <c r="EH490" s="185"/>
    </row>
    <row r="491" spans="5:138">
      <c r="E491" s="183"/>
      <c r="F491" s="184"/>
      <c r="H491" s="183"/>
      <c r="I491" s="183"/>
      <c r="R491" s="185"/>
      <c r="S491" s="185"/>
      <c r="T491" s="185"/>
      <c r="U491" s="185"/>
      <c r="V491" s="185"/>
      <c r="W491" s="185"/>
      <c r="X491" s="185"/>
      <c r="Y491" s="185"/>
      <c r="Z491" s="185"/>
      <c r="AA491" s="185"/>
      <c r="AB491" s="185"/>
      <c r="AC491" s="185"/>
      <c r="AD491" s="185"/>
      <c r="AE491" s="185"/>
      <c r="AF491" s="185"/>
      <c r="AG491" s="185"/>
      <c r="AH491" s="185"/>
      <c r="AI491" s="185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EE491" s="185"/>
      <c r="EF491" s="185"/>
      <c r="EG491" s="185"/>
      <c r="EH491" s="185"/>
    </row>
    <row r="492" spans="5:138">
      <c r="E492" s="183"/>
      <c r="F492" s="184"/>
      <c r="H492" s="183"/>
      <c r="I492" s="183"/>
      <c r="R492" s="185"/>
      <c r="S492" s="185"/>
      <c r="T492" s="185"/>
      <c r="U492" s="185"/>
      <c r="V492" s="185"/>
      <c r="W492" s="185"/>
      <c r="X492" s="185"/>
      <c r="Y492" s="185"/>
      <c r="Z492" s="185"/>
      <c r="AA492" s="185"/>
      <c r="AB492" s="185"/>
      <c r="AC492" s="185"/>
      <c r="AD492" s="185"/>
      <c r="AE492" s="185"/>
      <c r="AF492" s="185"/>
      <c r="AG492" s="185"/>
      <c r="AH492" s="185"/>
      <c r="AI492" s="185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  <c r="EE492" s="185"/>
      <c r="EF492" s="185"/>
      <c r="EG492" s="185"/>
      <c r="EH492" s="185"/>
    </row>
    <row r="493" spans="5:138">
      <c r="E493" s="183"/>
      <c r="F493" s="184"/>
      <c r="H493" s="183"/>
      <c r="I493" s="183"/>
      <c r="R493" s="185"/>
      <c r="S493" s="185"/>
      <c r="T493" s="185"/>
      <c r="U493" s="185"/>
      <c r="V493" s="185"/>
      <c r="W493" s="185"/>
      <c r="X493" s="185"/>
      <c r="Y493" s="185"/>
      <c r="Z493" s="185"/>
      <c r="AA493" s="185"/>
      <c r="AB493" s="185"/>
      <c r="AC493" s="185"/>
      <c r="AD493" s="185"/>
      <c r="AE493" s="185"/>
      <c r="AF493" s="185"/>
      <c r="AG493" s="185"/>
      <c r="AH493" s="185"/>
      <c r="AI493" s="185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  <c r="CA493" s="32"/>
      <c r="CB493" s="32"/>
      <c r="EE493" s="185"/>
      <c r="EF493" s="185"/>
      <c r="EG493" s="185"/>
      <c r="EH493" s="185"/>
    </row>
    <row r="494" spans="5:138">
      <c r="E494" s="183"/>
      <c r="F494" s="184"/>
      <c r="H494" s="183"/>
      <c r="I494" s="183"/>
      <c r="R494" s="185"/>
      <c r="S494" s="185"/>
      <c r="T494" s="185"/>
      <c r="U494" s="185"/>
      <c r="V494" s="185"/>
      <c r="W494" s="185"/>
      <c r="X494" s="185"/>
      <c r="Y494" s="185"/>
      <c r="Z494" s="185"/>
      <c r="AA494" s="185"/>
      <c r="AB494" s="185"/>
      <c r="AC494" s="185"/>
      <c r="AD494" s="185"/>
      <c r="AE494" s="185"/>
      <c r="AF494" s="185"/>
      <c r="AG494" s="185"/>
      <c r="AH494" s="185"/>
      <c r="AI494" s="185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  <c r="CA494" s="32"/>
      <c r="CB494" s="32"/>
      <c r="EE494" s="185"/>
      <c r="EF494" s="185"/>
      <c r="EG494" s="185"/>
      <c r="EH494" s="185"/>
    </row>
    <row r="495" spans="5:138">
      <c r="E495" s="183"/>
      <c r="F495" s="184"/>
      <c r="H495" s="183"/>
      <c r="I495" s="183"/>
      <c r="R495" s="185"/>
      <c r="S495" s="185"/>
      <c r="T495" s="185"/>
      <c r="U495" s="185"/>
      <c r="V495" s="185"/>
      <c r="W495" s="185"/>
      <c r="X495" s="185"/>
      <c r="Y495" s="185"/>
      <c r="Z495" s="185"/>
      <c r="AA495" s="185"/>
      <c r="AB495" s="185"/>
      <c r="AC495" s="185"/>
      <c r="AD495" s="185"/>
      <c r="AE495" s="185"/>
      <c r="AF495" s="185"/>
      <c r="AG495" s="185"/>
      <c r="AH495" s="185"/>
      <c r="AI495" s="185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  <c r="EE495" s="185"/>
      <c r="EF495" s="185"/>
      <c r="EG495" s="185"/>
      <c r="EH495" s="185"/>
    </row>
    <row r="496" spans="5:138">
      <c r="E496" s="183"/>
      <c r="F496" s="184"/>
      <c r="H496" s="183"/>
      <c r="I496" s="183"/>
      <c r="R496" s="185"/>
      <c r="S496" s="185"/>
      <c r="T496" s="185"/>
      <c r="U496" s="185"/>
      <c r="V496" s="185"/>
      <c r="W496" s="185"/>
      <c r="X496" s="185"/>
      <c r="Y496" s="185"/>
      <c r="Z496" s="185"/>
      <c r="AA496" s="185"/>
      <c r="AB496" s="185"/>
      <c r="AC496" s="185"/>
      <c r="AD496" s="185"/>
      <c r="AE496" s="185"/>
      <c r="AF496" s="185"/>
      <c r="AG496" s="185"/>
      <c r="AH496" s="185"/>
      <c r="AI496" s="185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EE496" s="185"/>
      <c r="EF496" s="185"/>
      <c r="EG496" s="185"/>
      <c r="EH496" s="185"/>
    </row>
    <row r="497" spans="5:138">
      <c r="E497" s="183"/>
      <c r="F497" s="184"/>
      <c r="H497" s="183"/>
      <c r="I497" s="183"/>
      <c r="R497" s="185"/>
      <c r="S497" s="185"/>
      <c r="T497" s="185"/>
      <c r="U497" s="185"/>
      <c r="V497" s="185"/>
      <c r="W497" s="185"/>
      <c r="X497" s="185"/>
      <c r="Y497" s="185"/>
      <c r="Z497" s="185"/>
      <c r="AA497" s="185"/>
      <c r="AB497" s="185"/>
      <c r="AC497" s="185"/>
      <c r="AD497" s="185"/>
      <c r="AE497" s="185"/>
      <c r="AF497" s="185"/>
      <c r="AG497" s="185"/>
      <c r="AH497" s="185"/>
      <c r="AI497" s="185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EE497" s="185"/>
      <c r="EF497" s="185"/>
      <c r="EG497" s="185"/>
      <c r="EH497" s="185"/>
    </row>
    <row r="498" spans="5:138">
      <c r="E498" s="183"/>
      <c r="F498" s="184"/>
      <c r="H498" s="183"/>
      <c r="I498" s="183"/>
      <c r="R498" s="185"/>
      <c r="S498" s="185"/>
      <c r="T498" s="185"/>
      <c r="U498" s="185"/>
      <c r="V498" s="185"/>
      <c r="W498" s="185"/>
      <c r="X498" s="185"/>
      <c r="Y498" s="185"/>
      <c r="Z498" s="185"/>
      <c r="AA498" s="185"/>
      <c r="AB498" s="185"/>
      <c r="AC498" s="185"/>
      <c r="AD498" s="185"/>
      <c r="AE498" s="185"/>
      <c r="AF498" s="185"/>
      <c r="AG498" s="185"/>
      <c r="AH498" s="185"/>
      <c r="AI498" s="185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EE498" s="185"/>
      <c r="EF498" s="185"/>
      <c r="EG498" s="185"/>
      <c r="EH498" s="185"/>
    </row>
    <row r="499" spans="5:138">
      <c r="E499" s="183"/>
      <c r="F499" s="184"/>
      <c r="H499" s="183"/>
      <c r="I499" s="183"/>
      <c r="R499" s="185"/>
      <c r="S499" s="185"/>
      <c r="T499" s="185"/>
      <c r="U499" s="185"/>
      <c r="V499" s="185"/>
      <c r="W499" s="185"/>
      <c r="X499" s="185"/>
      <c r="Y499" s="185"/>
      <c r="Z499" s="185"/>
      <c r="AA499" s="185"/>
      <c r="AB499" s="185"/>
      <c r="AC499" s="185"/>
      <c r="AD499" s="185"/>
      <c r="AE499" s="185"/>
      <c r="AF499" s="185"/>
      <c r="AG499" s="185"/>
      <c r="AH499" s="185"/>
      <c r="AI499" s="185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  <c r="CA499" s="32"/>
      <c r="CB499" s="32"/>
      <c r="EE499" s="185"/>
      <c r="EF499" s="185"/>
      <c r="EG499" s="185"/>
      <c r="EH499" s="185"/>
    </row>
    <row r="500" spans="5:138">
      <c r="E500" s="183"/>
      <c r="F500" s="184"/>
      <c r="H500" s="183"/>
      <c r="I500" s="183"/>
      <c r="R500" s="185"/>
      <c r="S500" s="185"/>
      <c r="T500" s="185"/>
      <c r="U500" s="185"/>
      <c r="V500" s="185"/>
      <c r="W500" s="185"/>
      <c r="X500" s="185"/>
      <c r="Y500" s="185"/>
      <c r="Z500" s="185"/>
      <c r="AA500" s="185"/>
      <c r="AB500" s="185"/>
      <c r="AC500" s="185"/>
      <c r="AD500" s="185"/>
      <c r="AE500" s="185"/>
      <c r="AF500" s="185"/>
      <c r="AG500" s="185"/>
      <c r="AH500" s="185"/>
      <c r="AI500" s="185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EE500" s="185"/>
      <c r="EF500" s="185"/>
      <c r="EG500" s="185"/>
      <c r="EH500" s="185"/>
    </row>
    <row r="501" spans="5:138">
      <c r="E501" s="183"/>
      <c r="F501" s="184"/>
      <c r="H501" s="183"/>
      <c r="I501" s="183"/>
      <c r="R501" s="185"/>
      <c r="S501" s="185"/>
      <c r="T501" s="185"/>
      <c r="U501" s="185"/>
      <c r="V501" s="185"/>
      <c r="W501" s="185"/>
      <c r="X501" s="185"/>
      <c r="Y501" s="185"/>
      <c r="Z501" s="185"/>
      <c r="AA501" s="185"/>
      <c r="AB501" s="185"/>
      <c r="AC501" s="185"/>
      <c r="AD501" s="185"/>
      <c r="AE501" s="185"/>
      <c r="AF501" s="185"/>
      <c r="AG501" s="185"/>
      <c r="AH501" s="185"/>
      <c r="AI501" s="185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  <c r="CA501" s="32"/>
      <c r="CB501" s="32"/>
      <c r="EE501" s="185"/>
      <c r="EF501" s="185"/>
      <c r="EG501" s="185"/>
      <c r="EH501" s="185"/>
    </row>
    <row r="502" spans="5:138">
      <c r="E502" s="183"/>
      <c r="F502" s="184"/>
      <c r="H502" s="183"/>
      <c r="I502" s="183"/>
      <c r="R502" s="185"/>
      <c r="S502" s="185"/>
      <c r="T502" s="185"/>
      <c r="U502" s="185"/>
      <c r="V502" s="185"/>
      <c r="W502" s="185"/>
      <c r="X502" s="185"/>
      <c r="Y502" s="185"/>
      <c r="Z502" s="185"/>
      <c r="AA502" s="185"/>
      <c r="AB502" s="185"/>
      <c r="AC502" s="185"/>
      <c r="AD502" s="185"/>
      <c r="AE502" s="185"/>
      <c r="AF502" s="185"/>
      <c r="AG502" s="185"/>
      <c r="AH502" s="185"/>
      <c r="AI502" s="185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EE502" s="185"/>
      <c r="EF502" s="185"/>
      <c r="EG502" s="185"/>
      <c r="EH502" s="185"/>
    </row>
    <row r="503" spans="5:138">
      <c r="E503" s="183"/>
      <c r="F503" s="184"/>
      <c r="H503" s="183"/>
      <c r="I503" s="183"/>
      <c r="R503" s="185"/>
      <c r="S503" s="185"/>
      <c r="T503" s="185"/>
      <c r="U503" s="185"/>
      <c r="V503" s="185"/>
      <c r="W503" s="185"/>
      <c r="X503" s="185"/>
      <c r="Y503" s="185"/>
      <c r="Z503" s="185"/>
      <c r="AA503" s="185"/>
      <c r="AB503" s="185"/>
      <c r="AC503" s="185"/>
      <c r="AD503" s="185"/>
      <c r="AE503" s="185"/>
      <c r="AF503" s="185"/>
      <c r="AG503" s="185"/>
      <c r="AH503" s="185"/>
      <c r="AI503" s="185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  <c r="EE503" s="185"/>
      <c r="EF503" s="185"/>
      <c r="EG503" s="185"/>
      <c r="EH503" s="185"/>
    </row>
    <row r="504" spans="5:138">
      <c r="E504" s="183"/>
      <c r="F504" s="184"/>
      <c r="H504" s="183"/>
      <c r="I504" s="183"/>
      <c r="R504" s="185"/>
      <c r="S504" s="185"/>
      <c r="T504" s="185"/>
      <c r="U504" s="185"/>
      <c r="V504" s="185"/>
      <c r="W504" s="185"/>
      <c r="X504" s="185"/>
      <c r="Y504" s="185"/>
      <c r="Z504" s="185"/>
      <c r="AA504" s="185"/>
      <c r="AB504" s="185"/>
      <c r="AC504" s="185"/>
      <c r="AD504" s="185"/>
      <c r="AE504" s="185"/>
      <c r="AF504" s="185"/>
      <c r="AG504" s="185"/>
      <c r="AH504" s="185"/>
      <c r="AI504" s="185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  <c r="CA504" s="32"/>
      <c r="CB504" s="32"/>
      <c r="EE504" s="185"/>
      <c r="EF504" s="185"/>
      <c r="EG504" s="185"/>
      <c r="EH504" s="185"/>
    </row>
    <row r="505" spans="5:138">
      <c r="E505" s="183"/>
      <c r="F505" s="184"/>
      <c r="H505" s="183"/>
      <c r="I505" s="183"/>
      <c r="R505" s="185"/>
      <c r="S505" s="185"/>
      <c r="T505" s="185"/>
      <c r="U505" s="185"/>
      <c r="V505" s="185"/>
      <c r="W505" s="185"/>
      <c r="X505" s="185"/>
      <c r="Y505" s="185"/>
      <c r="Z505" s="185"/>
      <c r="AA505" s="185"/>
      <c r="AB505" s="185"/>
      <c r="AC505" s="185"/>
      <c r="AD505" s="185"/>
      <c r="AE505" s="185"/>
      <c r="AF505" s="185"/>
      <c r="AG505" s="185"/>
      <c r="AH505" s="185"/>
      <c r="AI505" s="185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EE505" s="185"/>
      <c r="EF505" s="185"/>
      <c r="EG505" s="185"/>
      <c r="EH505" s="185"/>
    </row>
    <row r="506" spans="5:138">
      <c r="E506" s="183"/>
      <c r="F506" s="184"/>
      <c r="H506" s="183"/>
      <c r="I506" s="183"/>
      <c r="R506" s="185"/>
      <c r="S506" s="185"/>
      <c r="T506" s="185"/>
      <c r="U506" s="185"/>
      <c r="V506" s="185"/>
      <c r="W506" s="185"/>
      <c r="X506" s="185"/>
      <c r="Y506" s="185"/>
      <c r="Z506" s="185"/>
      <c r="AA506" s="185"/>
      <c r="AB506" s="185"/>
      <c r="AC506" s="185"/>
      <c r="AD506" s="185"/>
      <c r="AE506" s="185"/>
      <c r="AF506" s="185"/>
      <c r="AG506" s="185"/>
      <c r="AH506" s="185"/>
      <c r="AI506" s="185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EE506" s="185"/>
      <c r="EF506" s="185"/>
      <c r="EG506" s="185"/>
      <c r="EH506" s="185"/>
    </row>
    <row r="507" spans="5:138">
      <c r="E507" s="183"/>
      <c r="F507" s="184"/>
      <c r="H507" s="183"/>
      <c r="I507" s="183"/>
      <c r="R507" s="185"/>
      <c r="S507" s="185"/>
      <c r="T507" s="185"/>
      <c r="U507" s="185"/>
      <c r="V507" s="185"/>
      <c r="W507" s="185"/>
      <c r="X507" s="185"/>
      <c r="Y507" s="185"/>
      <c r="Z507" s="185"/>
      <c r="AA507" s="185"/>
      <c r="AB507" s="185"/>
      <c r="AC507" s="185"/>
      <c r="AD507" s="185"/>
      <c r="AE507" s="185"/>
      <c r="AF507" s="185"/>
      <c r="AG507" s="185"/>
      <c r="AH507" s="185"/>
      <c r="AI507" s="185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EE507" s="185"/>
      <c r="EF507" s="185"/>
      <c r="EG507" s="185"/>
    </row>
    <row r="508" spans="5:138">
      <c r="E508" s="183"/>
      <c r="F508" s="184"/>
      <c r="H508" s="183"/>
      <c r="I508" s="183"/>
      <c r="R508" s="185"/>
      <c r="S508" s="185"/>
      <c r="T508" s="185"/>
      <c r="U508" s="185"/>
      <c r="V508" s="185"/>
      <c r="W508" s="185"/>
      <c r="X508" s="185"/>
      <c r="Y508" s="185"/>
      <c r="Z508" s="185"/>
      <c r="AA508" s="185"/>
      <c r="AB508" s="185"/>
      <c r="AC508" s="185"/>
      <c r="AD508" s="185"/>
      <c r="AE508" s="185"/>
      <c r="AF508" s="185"/>
      <c r="AG508" s="185"/>
      <c r="AH508" s="185"/>
      <c r="AI508" s="185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  <c r="CA508" s="32"/>
      <c r="CB508" s="32"/>
      <c r="EE508" s="185"/>
      <c r="EF508" s="185"/>
      <c r="EG508" s="185"/>
      <c r="EH508" s="185"/>
    </row>
    <row r="509" spans="5:138">
      <c r="E509" s="183"/>
      <c r="F509" s="184"/>
      <c r="H509" s="183"/>
      <c r="I509" s="183"/>
      <c r="R509" s="185"/>
      <c r="S509" s="185"/>
      <c r="T509" s="185"/>
      <c r="U509" s="185"/>
      <c r="V509" s="185"/>
      <c r="W509" s="185"/>
      <c r="X509" s="185"/>
      <c r="Y509" s="185"/>
      <c r="Z509" s="185"/>
      <c r="AA509" s="185"/>
      <c r="AB509" s="185"/>
      <c r="AC509" s="185"/>
      <c r="AD509" s="185"/>
      <c r="AE509" s="185"/>
      <c r="AF509" s="185"/>
      <c r="AG509" s="185"/>
      <c r="AH509" s="185"/>
      <c r="AI509" s="185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EE509" s="185"/>
      <c r="EF509" s="185"/>
      <c r="EG509" s="185"/>
      <c r="EH509" s="185"/>
    </row>
    <row r="510" spans="5:138">
      <c r="E510" s="183"/>
      <c r="F510" s="184"/>
      <c r="H510" s="183"/>
      <c r="I510" s="183"/>
      <c r="R510" s="185"/>
      <c r="S510" s="185"/>
      <c r="T510" s="185"/>
      <c r="U510" s="185"/>
      <c r="V510" s="185"/>
      <c r="W510" s="185"/>
      <c r="X510" s="185"/>
      <c r="Y510" s="185"/>
      <c r="Z510" s="185"/>
      <c r="AA510" s="185"/>
      <c r="AB510" s="185"/>
      <c r="AC510" s="185"/>
      <c r="AD510" s="185"/>
      <c r="AE510" s="185"/>
      <c r="AF510" s="185"/>
      <c r="AG510" s="185"/>
      <c r="AH510" s="185"/>
      <c r="AI510" s="185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  <c r="EE510" s="185"/>
      <c r="EF510" s="185"/>
      <c r="EG510" s="185"/>
      <c r="EH510" s="185"/>
    </row>
    <row r="511" spans="5:138">
      <c r="E511" s="183"/>
      <c r="F511" s="184"/>
      <c r="H511" s="183"/>
      <c r="I511" s="183"/>
      <c r="R511" s="185"/>
      <c r="S511" s="185"/>
      <c r="T511" s="185"/>
      <c r="U511" s="185"/>
      <c r="V511" s="185"/>
      <c r="W511" s="185"/>
      <c r="X511" s="185"/>
      <c r="Y511" s="185"/>
      <c r="Z511" s="185"/>
      <c r="AA511" s="185"/>
      <c r="AB511" s="185"/>
      <c r="AC511" s="185"/>
      <c r="AD511" s="185"/>
      <c r="AE511" s="185"/>
      <c r="AF511" s="185"/>
      <c r="AG511" s="185"/>
      <c r="AH511" s="185"/>
      <c r="AI511" s="185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  <c r="EE511" s="185"/>
      <c r="EF511" s="185"/>
      <c r="EG511" s="185"/>
      <c r="EH511" s="185"/>
    </row>
    <row r="512" spans="5:138">
      <c r="E512" s="183"/>
      <c r="F512" s="184"/>
      <c r="H512" s="183"/>
      <c r="I512" s="183"/>
      <c r="R512" s="185"/>
      <c r="S512" s="185"/>
      <c r="T512" s="185"/>
      <c r="U512" s="185"/>
      <c r="V512" s="185"/>
      <c r="W512" s="185"/>
      <c r="X512" s="185"/>
      <c r="Y512" s="185"/>
      <c r="Z512" s="185"/>
      <c r="AA512" s="185"/>
      <c r="AB512" s="185"/>
      <c r="AC512" s="185"/>
      <c r="AD512" s="185"/>
      <c r="AE512" s="185"/>
      <c r="AF512" s="185"/>
      <c r="AG512" s="185"/>
      <c r="AH512" s="185"/>
      <c r="AI512" s="185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  <c r="EE512" s="185"/>
      <c r="EF512" s="185"/>
      <c r="EG512" s="185"/>
      <c r="EH512" s="185"/>
    </row>
    <row r="513" spans="5:138">
      <c r="E513" s="183"/>
      <c r="F513" s="184"/>
      <c r="H513" s="183"/>
      <c r="I513" s="183"/>
      <c r="R513" s="185"/>
      <c r="S513" s="185"/>
      <c r="T513" s="185"/>
      <c r="U513" s="185"/>
      <c r="V513" s="185"/>
      <c r="W513" s="185"/>
      <c r="X513" s="185"/>
      <c r="Y513" s="185"/>
      <c r="Z513" s="185"/>
      <c r="AA513" s="185"/>
      <c r="AB513" s="185"/>
      <c r="AC513" s="185"/>
      <c r="AD513" s="185"/>
      <c r="AE513" s="185"/>
      <c r="AF513" s="185"/>
      <c r="AG513" s="185"/>
      <c r="AH513" s="185"/>
      <c r="AI513" s="185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  <c r="BZ513" s="32"/>
      <c r="CA513" s="32"/>
      <c r="CB513" s="32"/>
      <c r="EE513" s="185"/>
      <c r="EF513" s="185"/>
      <c r="EG513" s="185"/>
      <c r="EH513" s="185"/>
    </row>
    <row r="514" spans="5:138">
      <c r="E514" s="183"/>
      <c r="F514" s="184"/>
      <c r="H514" s="183"/>
      <c r="I514" s="183"/>
      <c r="R514" s="185"/>
      <c r="S514" s="185"/>
      <c r="T514" s="185"/>
      <c r="U514" s="185"/>
      <c r="V514" s="185"/>
      <c r="W514" s="185"/>
      <c r="X514" s="185"/>
      <c r="Y514" s="185"/>
      <c r="Z514" s="185"/>
      <c r="AA514" s="185"/>
      <c r="AB514" s="185"/>
      <c r="AC514" s="185"/>
      <c r="AD514" s="185"/>
      <c r="AE514" s="185"/>
      <c r="AF514" s="185"/>
      <c r="AG514" s="185"/>
      <c r="AH514" s="185"/>
      <c r="AI514" s="185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  <c r="CA514" s="32"/>
      <c r="CB514" s="32"/>
      <c r="EE514" s="185"/>
      <c r="EF514" s="185"/>
      <c r="EG514" s="185"/>
      <c r="EH514" s="185"/>
    </row>
    <row r="515" spans="5:138">
      <c r="E515" s="183"/>
      <c r="F515" s="184"/>
      <c r="H515" s="183"/>
      <c r="I515" s="183"/>
      <c r="R515" s="185"/>
      <c r="S515" s="185"/>
      <c r="T515" s="185"/>
      <c r="U515" s="185"/>
      <c r="V515" s="185"/>
      <c r="W515" s="185"/>
      <c r="X515" s="185"/>
      <c r="Y515" s="185"/>
      <c r="Z515" s="185"/>
      <c r="AA515" s="185"/>
      <c r="AB515" s="185"/>
      <c r="AC515" s="185"/>
      <c r="AD515" s="185"/>
      <c r="AE515" s="185"/>
      <c r="AF515" s="185"/>
      <c r="AG515" s="185"/>
      <c r="AH515" s="185"/>
      <c r="AI515" s="185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  <c r="BZ515" s="32"/>
      <c r="CA515" s="32"/>
      <c r="CB515" s="32"/>
      <c r="EE515" s="185"/>
      <c r="EF515" s="185"/>
      <c r="EG515" s="185"/>
      <c r="EH515" s="185"/>
    </row>
    <row r="516" spans="5:138">
      <c r="E516" s="183"/>
      <c r="F516" s="184"/>
      <c r="H516" s="183"/>
      <c r="I516" s="183"/>
      <c r="R516" s="185"/>
      <c r="S516" s="185"/>
      <c r="T516" s="185"/>
      <c r="U516" s="185"/>
      <c r="V516" s="185"/>
      <c r="W516" s="185"/>
      <c r="X516" s="185"/>
      <c r="Y516" s="185"/>
      <c r="Z516" s="185"/>
      <c r="AA516" s="185"/>
      <c r="AB516" s="185"/>
      <c r="AC516" s="185"/>
      <c r="AD516" s="185"/>
      <c r="AE516" s="185"/>
      <c r="AF516" s="185"/>
      <c r="AG516" s="185"/>
      <c r="AH516" s="185"/>
      <c r="AI516" s="185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EE516" s="185"/>
      <c r="EF516" s="185"/>
      <c r="EG516" s="185"/>
      <c r="EH516" s="185"/>
    </row>
    <row r="517" spans="5:138">
      <c r="E517" s="183"/>
      <c r="F517" s="184"/>
      <c r="H517" s="183"/>
      <c r="I517" s="183"/>
      <c r="R517" s="185"/>
      <c r="S517" s="185"/>
      <c r="T517" s="185"/>
      <c r="U517" s="185"/>
      <c r="V517" s="185"/>
      <c r="W517" s="185"/>
      <c r="X517" s="185"/>
      <c r="Y517" s="185"/>
      <c r="Z517" s="185"/>
      <c r="AA517" s="185"/>
      <c r="AB517" s="185"/>
      <c r="AC517" s="185"/>
      <c r="AD517" s="185"/>
      <c r="AE517" s="185"/>
      <c r="AF517" s="185"/>
      <c r="AG517" s="185"/>
      <c r="AH517" s="185"/>
      <c r="AI517" s="185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  <c r="CA517" s="32"/>
      <c r="CB517" s="32"/>
      <c r="EE517" s="185"/>
      <c r="EF517" s="185"/>
      <c r="EG517" s="185"/>
      <c r="EH517" s="185"/>
    </row>
    <row r="518" spans="5:138">
      <c r="E518" s="183"/>
      <c r="F518" s="184"/>
      <c r="H518" s="183"/>
      <c r="I518" s="183"/>
      <c r="R518" s="185"/>
      <c r="S518" s="185"/>
      <c r="T518" s="185"/>
      <c r="U518" s="185"/>
      <c r="V518" s="185"/>
      <c r="W518" s="185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EE518" s="185"/>
      <c r="EF518" s="185"/>
      <c r="EG518" s="185"/>
      <c r="EH518" s="185"/>
    </row>
    <row r="519" spans="5:138">
      <c r="E519" s="183"/>
      <c r="F519" s="184"/>
      <c r="H519" s="183"/>
      <c r="I519" s="183"/>
      <c r="R519" s="185"/>
      <c r="S519" s="185"/>
      <c r="T519" s="185"/>
      <c r="U519" s="185"/>
      <c r="V519" s="185"/>
      <c r="W519" s="185"/>
      <c r="X519" s="185"/>
      <c r="Y519" s="185"/>
      <c r="Z519" s="185"/>
      <c r="AA519" s="185"/>
      <c r="AB519" s="185"/>
      <c r="AC519" s="185"/>
      <c r="AD519" s="185"/>
      <c r="AE519" s="185"/>
      <c r="AF519" s="185"/>
      <c r="AG519" s="185"/>
      <c r="AH519" s="185"/>
      <c r="AI519" s="185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  <c r="CA519" s="32"/>
      <c r="CB519" s="32"/>
      <c r="EE519" s="185"/>
      <c r="EF519" s="185"/>
      <c r="EG519" s="185"/>
      <c r="EH519" s="185"/>
    </row>
    <row r="520" spans="5:138">
      <c r="E520" s="183"/>
      <c r="F520" s="184"/>
      <c r="H520" s="183"/>
      <c r="I520" s="183"/>
      <c r="R520" s="185"/>
      <c r="S520" s="185"/>
      <c r="T520" s="185"/>
      <c r="U520" s="185"/>
      <c r="V520" s="185"/>
      <c r="W520" s="185"/>
      <c r="X520" s="185"/>
      <c r="Y520" s="185"/>
      <c r="Z520" s="185"/>
      <c r="AA520" s="185"/>
      <c r="AB520" s="185"/>
      <c r="AC520" s="185"/>
      <c r="AD520" s="185"/>
      <c r="AE520" s="185"/>
      <c r="AF520" s="185"/>
      <c r="AG520" s="185"/>
      <c r="AH520" s="185"/>
      <c r="AI520" s="185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  <c r="EE520" s="185"/>
      <c r="EF520" s="185"/>
      <c r="EG520" s="185"/>
      <c r="EH520" s="185"/>
    </row>
    <row r="521" spans="5:138">
      <c r="E521" s="183"/>
      <c r="F521" s="184"/>
      <c r="H521" s="183"/>
      <c r="I521" s="183"/>
      <c r="R521" s="185"/>
      <c r="S521" s="185"/>
      <c r="T521" s="185"/>
      <c r="U521" s="185"/>
      <c r="V521" s="185"/>
      <c r="W521" s="185"/>
      <c r="X521" s="185"/>
      <c r="Y521" s="185"/>
      <c r="Z521" s="185"/>
      <c r="AA521" s="185"/>
      <c r="AB521" s="185"/>
      <c r="AC521" s="185"/>
      <c r="AD521" s="185"/>
      <c r="AE521" s="185"/>
      <c r="AF521" s="185"/>
      <c r="AG521" s="185"/>
      <c r="AH521" s="185"/>
      <c r="AI521" s="185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EE521" s="185"/>
      <c r="EF521" s="185"/>
      <c r="EG521" s="185"/>
      <c r="EH521" s="185"/>
    </row>
    <row r="522" spans="5:138">
      <c r="E522" s="183"/>
      <c r="F522" s="184"/>
      <c r="H522" s="183"/>
      <c r="I522" s="183"/>
      <c r="R522" s="185"/>
      <c r="S522" s="185"/>
      <c r="T522" s="185"/>
      <c r="U522" s="185"/>
      <c r="V522" s="185"/>
      <c r="W522" s="185"/>
      <c r="X522" s="185"/>
      <c r="Y522" s="185"/>
      <c r="Z522" s="185"/>
      <c r="AA522" s="185"/>
      <c r="AB522" s="185"/>
      <c r="AC522" s="185"/>
      <c r="AD522" s="185"/>
      <c r="AE522" s="185"/>
      <c r="AF522" s="185"/>
      <c r="AG522" s="185"/>
      <c r="AH522" s="185"/>
      <c r="AI522" s="185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  <c r="CA522" s="32"/>
      <c r="CB522" s="32"/>
      <c r="EE522" s="185"/>
      <c r="EF522" s="185"/>
      <c r="EG522" s="185"/>
      <c r="EH522" s="185"/>
    </row>
    <row r="523" spans="5:138">
      <c r="E523" s="183"/>
      <c r="F523" s="184"/>
      <c r="H523" s="183"/>
      <c r="I523" s="183"/>
      <c r="R523" s="185"/>
      <c r="S523" s="185"/>
      <c r="T523" s="185"/>
      <c r="U523" s="185"/>
      <c r="V523" s="185"/>
      <c r="W523" s="185"/>
      <c r="X523" s="185"/>
      <c r="Y523" s="185"/>
      <c r="Z523" s="185"/>
      <c r="AA523" s="185"/>
      <c r="AB523" s="185"/>
      <c r="AC523" s="185"/>
      <c r="AD523" s="185"/>
      <c r="AE523" s="185"/>
      <c r="AF523" s="185"/>
      <c r="AG523" s="185"/>
      <c r="AH523" s="185"/>
      <c r="AI523" s="185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  <c r="EE523" s="185"/>
      <c r="EF523" s="185"/>
      <c r="EG523" s="185"/>
      <c r="EH523" s="185"/>
    </row>
    <row r="524" spans="5:138">
      <c r="E524" s="183"/>
      <c r="F524" s="184"/>
      <c r="H524" s="183"/>
      <c r="I524" s="183"/>
      <c r="R524" s="185"/>
      <c r="S524" s="185"/>
      <c r="T524" s="185"/>
      <c r="U524" s="185"/>
      <c r="V524" s="185"/>
      <c r="W524" s="185"/>
      <c r="X524" s="185"/>
      <c r="Y524" s="185"/>
      <c r="Z524" s="185"/>
      <c r="AA524" s="185"/>
      <c r="AB524" s="185"/>
      <c r="AC524" s="185"/>
      <c r="AD524" s="185"/>
      <c r="AE524" s="185"/>
      <c r="AF524" s="185"/>
      <c r="AG524" s="185"/>
      <c r="AH524" s="185"/>
      <c r="AI524" s="185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  <c r="CA524" s="32"/>
      <c r="CB524" s="32"/>
      <c r="EE524" s="185"/>
      <c r="EF524" s="185"/>
      <c r="EG524" s="185"/>
      <c r="EH524" s="185"/>
    </row>
    <row r="525" spans="5:138">
      <c r="E525" s="183"/>
      <c r="F525" s="184"/>
      <c r="H525" s="183"/>
      <c r="I525" s="183"/>
      <c r="R525" s="185"/>
      <c r="S525" s="185"/>
      <c r="T525" s="185"/>
      <c r="U525" s="185"/>
      <c r="V525" s="185"/>
      <c r="W525" s="185"/>
      <c r="X525" s="185"/>
      <c r="Y525" s="185"/>
      <c r="Z525" s="185"/>
      <c r="AA525" s="185"/>
      <c r="AB525" s="185"/>
      <c r="AC525" s="185"/>
      <c r="AD525" s="185"/>
      <c r="AE525" s="185"/>
      <c r="AF525" s="185"/>
      <c r="AG525" s="185"/>
      <c r="AH525" s="185"/>
      <c r="AI525" s="185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  <c r="CA525" s="32"/>
      <c r="CB525" s="32"/>
      <c r="EE525" s="185"/>
      <c r="EF525" s="185"/>
      <c r="EG525" s="185"/>
      <c r="EH525" s="185"/>
    </row>
    <row r="526" spans="5:138">
      <c r="E526" s="183"/>
      <c r="F526" s="184"/>
      <c r="H526" s="183"/>
      <c r="I526" s="183"/>
      <c r="R526" s="185"/>
      <c r="S526" s="185"/>
      <c r="T526" s="185"/>
      <c r="U526" s="185"/>
      <c r="V526" s="185"/>
      <c r="W526" s="185"/>
      <c r="X526" s="185"/>
      <c r="Y526" s="185"/>
      <c r="Z526" s="185"/>
      <c r="AA526" s="185"/>
      <c r="AB526" s="185"/>
      <c r="AC526" s="185"/>
      <c r="AD526" s="185"/>
      <c r="AE526" s="185"/>
      <c r="AF526" s="185"/>
      <c r="AG526" s="185"/>
      <c r="AH526" s="185"/>
      <c r="AI526" s="185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  <c r="CA526" s="32"/>
      <c r="CB526" s="32"/>
      <c r="EE526" s="185"/>
      <c r="EF526" s="185"/>
      <c r="EG526" s="185"/>
      <c r="EH526" s="185"/>
    </row>
    <row r="527" spans="5:138">
      <c r="E527" s="183"/>
      <c r="F527" s="184"/>
      <c r="H527" s="183"/>
      <c r="I527" s="183"/>
      <c r="R527" s="185"/>
      <c r="S527" s="185"/>
      <c r="T527" s="185"/>
      <c r="U527" s="185"/>
      <c r="V527" s="185"/>
      <c r="W527" s="185"/>
      <c r="X527" s="185"/>
      <c r="Y527" s="185"/>
      <c r="Z527" s="185"/>
      <c r="AA527" s="185"/>
      <c r="AB527" s="185"/>
      <c r="AC527" s="185"/>
      <c r="AD527" s="185"/>
      <c r="AE527" s="185"/>
      <c r="AF527" s="185"/>
      <c r="AG527" s="185"/>
      <c r="AH527" s="185"/>
      <c r="AI527" s="185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  <c r="BZ527" s="32"/>
      <c r="CA527" s="32"/>
      <c r="CB527" s="32"/>
      <c r="EE527" s="185"/>
      <c r="EF527" s="185"/>
      <c r="EG527" s="185"/>
      <c r="EH527" s="185"/>
    </row>
    <row r="528" spans="5:138">
      <c r="E528" s="183"/>
      <c r="F528" s="184"/>
      <c r="H528" s="183"/>
      <c r="I528" s="183"/>
      <c r="R528" s="185"/>
      <c r="S528" s="185"/>
      <c r="T528" s="185"/>
      <c r="U528" s="185"/>
      <c r="V528" s="185"/>
      <c r="W528" s="185"/>
      <c r="X528" s="185"/>
      <c r="Y528" s="185"/>
      <c r="Z528" s="185"/>
      <c r="AA528" s="185"/>
      <c r="AB528" s="185"/>
      <c r="AC528" s="185"/>
      <c r="AD528" s="185"/>
      <c r="AE528" s="185"/>
      <c r="AF528" s="185"/>
      <c r="AG528" s="185"/>
      <c r="AH528" s="185"/>
      <c r="AI528" s="185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  <c r="BZ528" s="32"/>
      <c r="CA528" s="32"/>
      <c r="CB528" s="32"/>
      <c r="EE528" s="185"/>
      <c r="EF528" s="185"/>
      <c r="EG528" s="185"/>
      <c r="EH528" s="185"/>
    </row>
    <row r="529" spans="5:138">
      <c r="E529" s="183"/>
      <c r="F529" s="184"/>
      <c r="H529" s="183"/>
      <c r="I529" s="183"/>
      <c r="R529" s="185"/>
      <c r="S529" s="185"/>
      <c r="T529" s="185"/>
      <c r="U529" s="185"/>
      <c r="V529" s="185"/>
      <c r="W529" s="185"/>
      <c r="X529" s="185"/>
      <c r="Y529" s="185"/>
      <c r="Z529" s="185"/>
      <c r="AA529" s="185"/>
      <c r="AB529" s="185"/>
      <c r="AC529" s="185"/>
      <c r="AD529" s="185"/>
      <c r="AE529" s="185"/>
      <c r="AF529" s="185"/>
      <c r="AG529" s="185"/>
      <c r="AH529" s="185"/>
      <c r="AI529" s="185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  <c r="CA529" s="32"/>
      <c r="CB529" s="32"/>
      <c r="EE529" s="185"/>
      <c r="EF529" s="185"/>
      <c r="EG529" s="185"/>
      <c r="EH529" s="185"/>
    </row>
    <row r="530" spans="5:138">
      <c r="E530" s="183"/>
      <c r="F530" s="184"/>
      <c r="H530" s="183"/>
      <c r="I530" s="183"/>
      <c r="R530" s="185"/>
      <c r="S530" s="185"/>
      <c r="T530" s="185"/>
      <c r="U530" s="185"/>
      <c r="V530" s="185"/>
      <c r="W530" s="185"/>
      <c r="X530" s="185"/>
      <c r="Y530" s="185"/>
      <c r="Z530" s="185"/>
      <c r="AA530" s="185"/>
      <c r="AB530" s="185"/>
      <c r="AC530" s="185"/>
      <c r="AD530" s="185"/>
      <c r="AE530" s="185"/>
      <c r="AF530" s="185"/>
      <c r="AG530" s="185"/>
      <c r="AH530" s="185"/>
      <c r="AI530" s="185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  <c r="BZ530" s="32"/>
      <c r="CA530" s="32"/>
      <c r="CB530" s="32"/>
      <c r="EE530" s="185"/>
      <c r="EF530" s="185"/>
      <c r="EG530" s="185"/>
      <c r="EH530" s="185"/>
    </row>
    <row r="531" spans="5:138">
      <c r="E531" s="183"/>
      <c r="F531" s="184"/>
      <c r="H531" s="183"/>
      <c r="I531" s="183"/>
      <c r="R531" s="185"/>
      <c r="S531" s="185"/>
      <c r="T531" s="185"/>
      <c r="U531" s="185"/>
      <c r="V531" s="185"/>
      <c r="W531" s="185"/>
      <c r="X531" s="185"/>
      <c r="Y531" s="185"/>
      <c r="Z531" s="185"/>
      <c r="AA531" s="185"/>
      <c r="AB531" s="185"/>
      <c r="AC531" s="185"/>
      <c r="AD531" s="185"/>
      <c r="AE531" s="185"/>
      <c r="AF531" s="185"/>
      <c r="AG531" s="185"/>
      <c r="AH531" s="185"/>
      <c r="AI531" s="185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  <c r="BZ531" s="32"/>
      <c r="CA531" s="32"/>
      <c r="CB531" s="32"/>
      <c r="EE531" s="185"/>
      <c r="EF531" s="185"/>
      <c r="EG531" s="185"/>
      <c r="EH531" s="185"/>
    </row>
    <row r="532" spans="5:138">
      <c r="E532" s="183"/>
      <c r="F532" s="184"/>
      <c r="H532" s="183"/>
      <c r="I532" s="183"/>
      <c r="R532" s="185"/>
      <c r="S532" s="185"/>
      <c r="T532" s="185"/>
      <c r="U532" s="185"/>
      <c r="V532" s="185"/>
      <c r="W532" s="185"/>
      <c r="X532" s="185"/>
      <c r="Y532" s="185"/>
      <c r="Z532" s="185"/>
      <c r="AA532" s="185"/>
      <c r="AB532" s="185"/>
      <c r="AC532" s="185"/>
      <c r="AD532" s="185"/>
      <c r="AE532" s="185"/>
      <c r="AF532" s="185"/>
      <c r="AG532" s="185"/>
      <c r="AH532" s="185"/>
      <c r="AI532" s="185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EE532" s="185"/>
      <c r="EF532" s="185"/>
      <c r="EG532" s="185"/>
      <c r="EH532" s="185"/>
    </row>
    <row r="533" spans="5:138">
      <c r="E533" s="183"/>
      <c r="F533" s="184"/>
      <c r="H533" s="183"/>
      <c r="I533" s="183"/>
      <c r="R533" s="185"/>
      <c r="S533" s="185"/>
      <c r="T533" s="185"/>
      <c r="U533" s="185"/>
      <c r="V533" s="185"/>
      <c r="W533" s="185"/>
      <c r="X533" s="185"/>
      <c r="Y533" s="185"/>
      <c r="Z533" s="185"/>
      <c r="AA533" s="185"/>
      <c r="AB533" s="185"/>
      <c r="AC533" s="185"/>
      <c r="AD533" s="185"/>
      <c r="AE533" s="185"/>
      <c r="AF533" s="185"/>
      <c r="AG533" s="185"/>
      <c r="AH533" s="185"/>
      <c r="AI533" s="185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  <c r="BZ533" s="32"/>
      <c r="CA533" s="32"/>
      <c r="CB533" s="32"/>
      <c r="EE533" s="185"/>
      <c r="EF533" s="185"/>
      <c r="EG533" s="185"/>
      <c r="EH533" s="185"/>
    </row>
    <row r="534" spans="5:138">
      <c r="E534" s="183"/>
      <c r="F534" s="184"/>
      <c r="H534" s="183"/>
      <c r="I534" s="183"/>
      <c r="R534" s="185"/>
      <c r="S534" s="185"/>
      <c r="T534" s="185"/>
      <c r="U534" s="185"/>
      <c r="V534" s="185"/>
      <c r="W534" s="185"/>
      <c r="X534" s="185"/>
      <c r="Y534" s="185"/>
      <c r="Z534" s="185"/>
      <c r="AA534" s="185"/>
      <c r="AB534" s="185"/>
      <c r="AC534" s="185"/>
      <c r="AD534" s="185"/>
      <c r="AE534" s="185"/>
      <c r="AF534" s="185"/>
      <c r="AG534" s="185"/>
      <c r="AH534" s="185"/>
      <c r="AI534" s="185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  <c r="BZ534" s="32"/>
      <c r="CA534" s="32"/>
      <c r="CB534" s="32"/>
      <c r="EE534" s="185"/>
      <c r="EF534" s="185"/>
      <c r="EG534" s="185"/>
      <c r="EH534" s="185"/>
    </row>
    <row r="535" spans="5:138">
      <c r="E535" s="183"/>
      <c r="F535" s="184"/>
      <c r="H535" s="183"/>
      <c r="I535" s="183"/>
      <c r="R535" s="185"/>
      <c r="S535" s="185"/>
      <c r="T535" s="185"/>
      <c r="U535" s="185"/>
      <c r="V535" s="185"/>
      <c r="W535" s="185"/>
      <c r="X535" s="185"/>
      <c r="Y535" s="185"/>
      <c r="Z535" s="185"/>
      <c r="AA535" s="185"/>
      <c r="AB535" s="185"/>
      <c r="AC535" s="185"/>
      <c r="AD535" s="185"/>
      <c r="AE535" s="185"/>
      <c r="AF535" s="185"/>
      <c r="AG535" s="185"/>
      <c r="AH535" s="185"/>
      <c r="AI535" s="185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  <c r="BZ535" s="32"/>
      <c r="CA535" s="32"/>
      <c r="CB535" s="32"/>
      <c r="EE535" s="185"/>
      <c r="EF535" s="185"/>
      <c r="EG535" s="185"/>
      <c r="EH535" s="185"/>
    </row>
    <row r="536" spans="5:138">
      <c r="E536" s="183"/>
      <c r="F536" s="184"/>
      <c r="H536" s="183"/>
      <c r="I536" s="183"/>
      <c r="R536" s="185"/>
      <c r="S536" s="185"/>
      <c r="T536" s="185"/>
      <c r="U536" s="185"/>
      <c r="V536" s="185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  <c r="BZ536" s="32"/>
      <c r="CA536" s="32"/>
      <c r="CB536" s="32"/>
      <c r="EE536" s="185"/>
      <c r="EF536" s="185"/>
      <c r="EG536" s="185"/>
      <c r="EH536" s="185"/>
    </row>
    <row r="537" spans="5:138">
      <c r="E537" s="183"/>
      <c r="F537" s="184"/>
      <c r="H537" s="183"/>
      <c r="I537" s="183"/>
      <c r="R537" s="185"/>
      <c r="S537" s="185"/>
      <c r="T537" s="185"/>
      <c r="U537" s="185"/>
      <c r="V537" s="185"/>
      <c r="W537" s="185"/>
      <c r="X537" s="185"/>
      <c r="Y537" s="185"/>
      <c r="Z537" s="185"/>
      <c r="AA537" s="185"/>
      <c r="AB537" s="185"/>
      <c r="AC537" s="185"/>
      <c r="AD537" s="185"/>
      <c r="AE537" s="185"/>
      <c r="AF537" s="185"/>
      <c r="AG537" s="185"/>
      <c r="AH537" s="185"/>
      <c r="AI537" s="185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  <c r="BZ537" s="32"/>
      <c r="CA537" s="32"/>
      <c r="CB537" s="32"/>
      <c r="EE537" s="185"/>
      <c r="EF537" s="185"/>
      <c r="EG537" s="185"/>
      <c r="EH537" s="185"/>
    </row>
    <row r="538" spans="5:138">
      <c r="E538" s="183"/>
      <c r="F538" s="184"/>
      <c r="H538" s="183"/>
      <c r="I538" s="183"/>
      <c r="R538" s="185"/>
      <c r="S538" s="185"/>
      <c r="T538" s="185"/>
      <c r="U538" s="185"/>
      <c r="V538" s="185"/>
      <c r="W538" s="185"/>
      <c r="X538" s="185"/>
      <c r="Y538" s="185"/>
      <c r="Z538" s="185"/>
      <c r="AA538" s="185"/>
      <c r="AB538" s="185"/>
      <c r="AC538" s="185"/>
      <c r="AD538" s="185"/>
      <c r="AE538" s="185"/>
      <c r="AF538" s="185"/>
      <c r="AG538" s="185"/>
      <c r="AH538" s="185"/>
      <c r="AI538" s="185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  <c r="EE538" s="185"/>
      <c r="EF538" s="185"/>
      <c r="EG538" s="185"/>
      <c r="EH538" s="185"/>
    </row>
    <row r="539" spans="5:138">
      <c r="E539" s="183"/>
      <c r="F539" s="184"/>
      <c r="H539" s="183"/>
      <c r="I539" s="183"/>
      <c r="R539" s="185"/>
      <c r="S539" s="185"/>
      <c r="T539" s="185"/>
      <c r="U539" s="185"/>
      <c r="V539" s="185"/>
      <c r="W539" s="185"/>
      <c r="X539" s="185"/>
      <c r="Y539" s="185"/>
      <c r="Z539" s="185"/>
      <c r="AA539" s="185"/>
      <c r="AB539" s="185"/>
      <c r="AC539" s="185"/>
      <c r="AD539" s="185"/>
      <c r="AE539" s="185"/>
      <c r="AF539" s="185"/>
      <c r="AG539" s="185"/>
      <c r="AH539" s="185"/>
      <c r="AI539" s="185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  <c r="BZ539" s="32"/>
      <c r="CA539" s="32"/>
      <c r="CB539" s="32"/>
      <c r="EE539" s="185"/>
      <c r="EF539" s="185"/>
      <c r="EG539" s="185"/>
      <c r="EH539" s="185"/>
    </row>
    <row r="540" spans="5:138">
      <c r="E540" s="183"/>
      <c r="F540" s="184"/>
      <c r="H540" s="183"/>
      <c r="I540" s="183"/>
      <c r="R540" s="185"/>
      <c r="S540" s="185"/>
      <c r="T540" s="185"/>
      <c r="U540" s="185"/>
      <c r="V540" s="185"/>
      <c r="W540" s="185"/>
      <c r="X540" s="185"/>
      <c r="Y540" s="185"/>
      <c r="Z540" s="185"/>
      <c r="AA540" s="185"/>
      <c r="AB540" s="185"/>
      <c r="AC540" s="185"/>
      <c r="AD540" s="185"/>
      <c r="AE540" s="185"/>
      <c r="AF540" s="185"/>
      <c r="AG540" s="185"/>
      <c r="AH540" s="185"/>
      <c r="AI540" s="185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  <c r="BZ540" s="32"/>
      <c r="CA540" s="32"/>
      <c r="CB540" s="32"/>
      <c r="EE540" s="185"/>
      <c r="EF540" s="185"/>
      <c r="EG540" s="185"/>
      <c r="EH540" s="185"/>
    </row>
    <row r="541" spans="5:138">
      <c r="E541" s="183"/>
      <c r="F541" s="184"/>
      <c r="H541" s="183"/>
      <c r="I541" s="183"/>
      <c r="R541" s="185"/>
      <c r="S541" s="185"/>
      <c r="T541" s="185"/>
      <c r="U541" s="185"/>
      <c r="V541" s="185"/>
      <c r="W541" s="185"/>
      <c r="X541" s="185"/>
      <c r="Y541" s="185"/>
      <c r="Z541" s="185"/>
      <c r="AA541" s="185"/>
      <c r="AB541" s="185"/>
      <c r="AC541" s="185"/>
      <c r="AD541" s="185"/>
      <c r="AE541" s="185"/>
      <c r="AF541" s="185"/>
      <c r="AG541" s="185"/>
      <c r="AH541" s="185"/>
      <c r="AI541" s="185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  <c r="BZ541" s="32"/>
      <c r="CA541" s="32"/>
      <c r="CB541" s="32"/>
      <c r="EE541" s="185"/>
      <c r="EF541" s="185"/>
      <c r="EG541" s="185"/>
      <c r="EH541" s="185"/>
    </row>
    <row r="542" spans="5:138">
      <c r="E542" s="183"/>
      <c r="F542" s="184"/>
      <c r="H542" s="183"/>
      <c r="I542" s="183"/>
      <c r="R542" s="185"/>
      <c r="S542" s="185"/>
      <c r="T542" s="185"/>
      <c r="U542" s="185"/>
      <c r="V542" s="185"/>
      <c r="W542" s="185"/>
      <c r="X542" s="185"/>
      <c r="Y542" s="185"/>
      <c r="Z542" s="185"/>
      <c r="AA542" s="185"/>
      <c r="AB542" s="185"/>
      <c r="AC542" s="185"/>
      <c r="AD542" s="185"/>
      <c r="AE542" s="185"/>
      <c r="AF542" s="185"/>
      <c r="AG542" s="185"/>
      <c r="AH542" s="185"/>
      <c r="AI542" s="185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  <c r="BZ542" s="32"/>
      <c r="CA542" s="32"/>
      <c r="CB542" s="32"/>
      <c r="EE542" s="185"/>
      <c r="EF542" s="185"/>
      <c r="EG542" s="185"/>
      <c r="EH542" s="185"/>
    </row>
    <row r="543" spans="5:138">
      <c r="E543" s="183"/>
      <c r="F543" s="184"/>
      <c r="H543" s="183"/>
      <c r="I543" s="183"/>
      <c r="R543" s="185"/>
      <c r="S543" s="185"/>
      <c r="T543" s="185"/>
      <c r="U543" s="185"/>
      <c r="V543" s="185"/>
      <c r="W543" s="185"/>
      <c r="X543" s="185"/>
      <c r="Y543" s="185"/>
      <c r="Z543" s="185"/>
      <c r="AA543" s="185"/>
      <c r="AB543" s="185"/>
      <c r="AC543" s="185"/>
      <c r="AD543" s="185"/>
      <c r="AE543" s="185"/>
      <c r="AF543" s="185"/>
      <c r="AG543" s="185"/>
      <c r="AH543" s="185"/>
      <c r="AI543" s="185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  <c r="BZ543" s="32"/>
      <c r="CA543" s="32"/>
      <c r="CB543" s="32"/>
      <c r="EE543" s="185"/>
      <c r="EF543" s="185"/>
      <c r="EG543" s="185"/>
      <c r="EH543" s="185"/>
    </row>
    <row r="544" spans="5:138">
      <c r="E544" s="183"/>
      <c r="F544" s="184"/>
      <c r="H544" s="183"/>
      <c r="I544" s="183"/>
      <c r="R544" s="185"/>
      <c r="S544" s="185"/>
      <c r="T544" s="185"/>
      <c r="U544" s="185"/>
      <c r="V544" s="185"/>
      <c r="W544" s="185"/>
      <c r="X544" s="185"/>
      <c r="Y544" s="185"/>
      <c r="Z544" s="185"/>
      <c r="AA544" s="185"/>
      <c r="AB544" s="185"/>
      <c r="AC544" s="185"/>
      <c r="AD544" s="185"/>
      <c r="AE544" s="185"/>
      <c r="AF544" s="185"/>
      <c r="AG544" s="185"/>
      <c r="AH544" s="185"/>
      <c r="AI544" s="185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  <c r="BZ544" s="32"/>
      <c r="CA544" s="32"/>
      <c r="CB544" s="32"/>
      <c r="EE544" s="185"/>
      <c r="EF544" s="185"/>
      <c r="EG544" s="185"/>
      <c r="EH544" s="185"/>
    </row>
    <row r="545" spans="5:138">
      <c r="E545" s="183"/>
      <c r="F545" s="184"/>
      <c r="H545" s="183"/>
      <c r="I545" s="183"/>
      <c r="R545" s="185"/>
      <c r="S545" s="185"/>
      <c r="T545" s="185"/>
      <c r="U545" s="185"/>
      <c r="V545" s="185"/>
      <c r="W545" s="185"/>
      <c r="X545" s="185"/>
      <c r="Y545" s="185"/>
      <c r="Z545" s="185"/>
      <c r="AA545" s="185"/>
      <c r="AB545" s="185"/>
      <c r="AC545" s="185"/>
      <c r="AD545" s="185"/>
      <c r="AE545" s="185"/>
      <c r="AF545" s="185"/>
      <c r="AG545" s="185"/>
      <c r="AH545" s="185"/>
      <c r="AI545" s="185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  <c r="BZ545" s="32"/>
      <c r="CA545" s="32"/>
      <c r="CB545" s="32"/>
      <c r="EE545" s="185"/>
      <c r="EF545" s="185"/>
      <c r="EG545" s="185"/>
      <c r="EH545" s="185"/>
    </row>
    <row r="546" spans="5:138">
      <c r="E546" s="183"/>
      <c r="F546" s="184"/>
      <c r="H546" s="183"/>
      <c r="I546" s="183"/>
      <c r="R546" s="185"/>
      <c r="S546" s="185"/>
      <c r="T546" s="185"/>
      <c r="U546" s="185"/>
      <c r="V546" s="185"/>
      <c r="W546" s="185"/>
      <c r="X546" s="185"/>
      <c r="Y546" s="185"/>
      <c r="Z546" s="185"/>
      <c r="AA546" s="185"/>
      <c r="AB546" s="185"/>
      <c r="AC546" s="185"/>
      <c r="AD546" s="185"/>
      <c r="AE546" s="185"/>
      <c r="AF546" s="185"/>
      <c r="AG546" s="185"/>
      <c r="AH546" s="185"/>
      <c r="AI546" s="185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  <c r="BZ546" s="32"/>
      <c r="CA546" s="32"/>
      <c r="CB546" s="32"/>
      <c r="EE546" s="185"/>
      <c r="EF546" s="185"/>
      <c r="EG546" s="185"/>
      <c r="EH546" s="185"/>
    </row>
    <row r="547" spans="5:138">
      <c r="E547" s="183"/>
      <c r="F547" s="184"/>
      <c r="H547" s="183"/>
      <c r="I547" s="183"/>
      <c r="R547" s="185"/>
      <c r="S547" s="185"/>
      <c r="T547" s="185"/>
      <c r="U547" s="185"/>
      <c r="V547" s="185"/>
      <c r="W547" s="185"/>
      <c r="X547" s="185"/>
      <c r="Y547" s="185"/>
      <c r="Z547" s="185"/>
      <c r="AA547" s="185"/>
      <c r="AB547" s="185"/>
      <c r="AC547" s="185"/>
      <c r="AD547" s="185"/>
      <c r="AE547" s="185"/>
      <c r="AF547" s="185"/>
      <c r="AG547" s="185"/>
      <c r="AH547" s="185"/>
      <c r="AI547" s="185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  <c r="CA547" s="32"/>
      <c r="CB547" s="32"/>
      <c r="EE547" s="185"/>
      <c r="EF547" s="185"/>
      <c r="EG547" s="185"/>
    </row>
    <row r="548" spans="5:138">
      <c r="E548" s="183"/>
      <c r="F548" s="184"/>
      <c r="H548" s="183"/>
      <c r="I548" s="183"/>
      <c r="R548" s="185"/>
      <c r="S548" s="185"/>
      <c r="T548" s="185"/>
      <c r="U548" s="185"/>
      <c r="V548" s="185"/>
      <c r="W548" s="185"/>
      <c r="X548" s="185"/>
      <c r="Y548" s="185"/>
      <c r="Z548" s="185"/>
      <c r="AA548" s="185"/>
      <c r="AB548" s="185"/>
      <c r="AC548" s="185"/>
      <c r="AD548" s="185"/>
      <c r="AE548" s="185"/>
      <c r="AF548" s="185"/>
      <c r="AG548" s="185"/>
      <c r="AH548" s="185"/>
      <c r="AI548" s="185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  <c r="BZ548" s="32"/>
      <c r="CA548" s="32"/>
      <c r="CB548" s="32"/>
      <c r="EE548" s="185"/>
      <c r="EF548" s="185"/>
      <c r="EG548" s="185"/>
    </row>
    <row r="549" spans="5:138">
      <c r="E549" s="183"/>
      <c r="F549" s="184"/>
      <c r="G549" s="185"/>
      <c r="H549" s="183"/>
      <c r="I549" s="183"/>
      <c r="J549" s="185"/>
      <c r="K549" s="185"/>
      <c r="N549" s="185"/>
      <c r="O549" s="185"/>
      <c r="P549" s="185"/>
      <c r="Q549" s="185"/>
      <c r="R549" s="185"/>
      <c r="S549" s="185"/>
      <c r="T549" s="185"/>
      <c r="U549" s="185"/>
      <c r="V549" s="185"/>
      <c r="W549" s="185"/>
      <c r="X549" s="185"/>
      <c r="Y549" s="185"/>
      <c r="Z549" s="185"/>
      <c r="AA549" s="185"/>
      <c r="AB549" s="185"/>
      <c r="AC549" s="185"/>
      <c r="AD549" s="185"/>
      <c r="AE549" s="185"/>
      <c r="AF549" s="185"/>
      <c r="AG549" s="185"/>
      <c r="AH549" s="185"/>
      <c r="AI549" s="185"/>
      <c r="AJ549" s="185"/>
      <c r="AK549" s="185"/>
      <c r="AL549" s="185"/>
      <c r="AM549" s="185"/>
      <c r="AN549" s="185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  <c r="BZ549" s="32"/>
      <c r="CA549" s="32"/>
      <c r="CB549" s="32"/>
      <c r="ED549" s="185"/>
      <c r="EE549" s="185"/>
      <c r="EF549" s="185"/>
      <c r="EG549" s="185"/>
    </row>
    <row r="550" spans="5:138">
      <c r="E550" s="183"/>
      <c r="F550" s="184"/>
      <c r="H550" s="183"/>
      <c r="I550" s="183"/>
      <c r="R550" s="185"/>
      <c r="S550" s="185"/>
      <c r="T550" s="185"/>
      <c r="U550" s="185"/>
      <c r="V550" s="185"/>
      <c r="W550" s="185"/>
      <c r="X550" s="185"/>
      <c r="Y550" s="185"/>
      <c r="Z550" s="185"/>
      <c r="AA550" s="185"/>
      <c r="AB550" s="185"/>
      <c r="AC550" s="185"/>
      <c r="AD550" s="185"/>
      <c r="AE550" s="185"/>
      <c r="AF550" s="185"/>
      <c r="AG550" s="185"/>
      <c r="AH550" s="185"/>
      <c r="AI550" s="185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  <c r="BZ550" s="32"/>
      <c r="CA550" s="32"/>
      <c r="CB550" s="32"/>
      <c r="EE550" s="185"/>
      <c r="EF550" s="185"/>
      <c r="EG550" s="185"/>
    </row>
    <row r="551" spans="5:138">
      <c r="E551" s="183"/>
      <c r="F551" s="184"/>
      <c r="H551" s="183"/>
      <c r="I551" s="183"/>
      <c r="R551" s="185"/>
      <c r="S551" s="185"/>
      <c r="T551" s="185"/>
      <c r="U551" s="185"/>
      <c r="V551" s="185"/>
      <c r="W551" s="185"/>
      <c r="X551" s="185"/>
      <c r="Y551" s="185"/>
      <c r="Z551" s="185"/>
      <c r="AA551" s="185"/>
      <c r="AB551" s="185"/>
      <c r="AC551" s="185"/>
      <c r="AD551" s="185"/>
      <c r="AE551" s="185"/>
      <c r="AF551" s="185"/>
      <c r="AG551" s="185"/>
      <c r="AH551" s="185"/>
      <c r="AI551" s="185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  <c r="BZ551" s="32"/>
      <c r="CA551" s="32"/>
      <c r="CB551" s="32"/>
      <c r="EE551" s="185"/>
      <c r="EF551" s="185"/>
      <c r="EG551" s="185"/>
    </row>
    <row r="552" spans="5:138">
      <c r="E552" s="183"/>
      <c r="F552" s="184"/>
      <c r="H552" s="183"/>
      <c r="I552" s="183"/>
      <c r="R552" s="185"/>
      <c r="S552" s="185"/>
      <c r="T552" s="185"/>
      <c r="U552" s="185"/>
      <c r="V552" s="185"/>
      <c r="W552" s="185"/>
      <c r="X552" s="185"/>
      <c r="Y552" s="185"/>
      <c r="Z552" s="185"/>
      <c r="AA552" s="185"/>
      <c r="AB552" s="185"/>
      <c r="AC552" s="185"/>
      <c r="AD552" s="185"/>
      <c r="AE552" s="185"/>
      <c r="AF552" s="185"/>
      <c r="AG552" s="185"/>
      <c r="AH552" s="185"/>
      <c r="AI552" s="185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  <c r="BZ552" s="32"/>
      <c r="CA552" s="32"/>
      <c r="CB552" s="32"/>
      <c r="EE552" s="185"/>
      <c r="EF552" s="185"/>
      <c r="EG552" s="185"/>
    </row>
    <row r="553" spans="5:138">
      <c r="E553" s="183"/>
      <c r="F553" s="184"/>
      <c r="H553" s="183"/>
      <c r="I553" s="183"/>
      <c r="R553" s="185"/>
      <c r="S553" s="185"/>
      <c r="T553" s="185"/>
      <c r="U553" s="185"/>
      <c r="V553" s="185"/>
      <c r="W553" s="185"/>
      <c r="X553" s="185"/>
      <c r="Y553" s="185"/>
      <c r="Z553" s="185"/>
      <c r="AA553" s="185"/>
      <c r="AB553" s="185"/>
      <c r="AC553" s="185"/>
      <c r="AD553" s="185"/>
      <c r="AE553" s="185"/>
      <c r="AF553" s="185"/>
      <c r="AG553" s="185"/>
      <c r="AH553" s="185"/>
      <c r="AI553" s="185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  <c r="BZ553" s="32"/>
      <c r="CA553" s="32"/>
      <c r="CB553" s="32"/>
      <c r="EE553" s="185"/>
      <c r="EF553" s="185"/>
      <c r="EG553" s="185"/>
    </row>
    <row r="554" spans="5:138">
      <c r="E554" s="183"/>
      <c r="F554" s="184"/>
      <c r="H554" s="183"/>
      <c r="I554" s="183"/>
      <c r="R554" s="185"/>
      <c r="S554" s="185"/>
      <c r="T554" s="185"/>
      <c r="U554" s="185"/>
      <c r="V554" s="185"/>
      <c r="W554" s="185"/>
      <c r="X554" s="185"/>
      <c r="Y554" s="185"/>
      <c r="Z554" s="185"/>
      <c r="AA554" s="185"/>
      <c r="AB554" s="185"/>
      <c r="AC554" s="185"/>
      <c r="AD554" s="185"/>
      <c r="AE554" s="185"/>
      <c r="AF554" s="185"/>
      <c r="AG554" s="185"/>
      <c r="AH554" s="185"/>
      <c r="AI554" s="185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  <c r="BZ554" s="32"/>
      <c r="CA554" s="32"/>
      <c r="CB554" s="32"/>
      <c r="EE554" s="185"/>
      <c r="EF554" s="185"/>
      <c r="EG554" s="185"/>
    </row>
    <row r="555" spans="5:138">
      <c r="E555" s="183"/>
      <c r="F555" s="184"/>
      <c r="H555" s="183"/>
      <c r="I555" s="183"/>
      <c r="R555" s="185"/>
      <c r="S555" s="185"/>
      <c r="T555" s="185"/>
      <c r="U555" s="185"/>
      <c r="V555" s="185"/>
      <c r="W555" s="185"/>
      <c r="X555" s="185"/>
      <c r="Y555" s="185"/>
      <c r="Z555" s="185"/>
      <c r="AA555" s="185"/>
      <c r="AB555" s="185"/>
      <c r="AC555" s="185"/>
      <c r="AD555" s="185"/>
      <c r="AE555" s="185"/>
      <c r="AF555" s="185"/>
      <c r="AG555" s="185"/>
      <c r="AH555" s="185"/>
      <c r="AI555" s="185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  <c r="BZ555" s="32"/>
      <c r="CA555" s="32"/>
      <c r="CB555" s="32"/>
      <c r="EE555" s="185"/>
      <c r="EF555" s="185"/>
      <c r="EG555" s="185"/>
    </row>
    <row r="556" spans="5:138">
      <c r="E556" s="183"/>
      <c r="F556" s="184"/>
      <c r="H556" s="183"/>
      <c r="I556" s="183"/>
      <c r="R556" s="185"/>
      <c r="S556" s="185"/>
      <c r="T556" s="185"/>
      <c r="U556" s="185"/>
      <c r="V556" s="185"/>
      <c r="W556" s="185"/>
      <c r="X556" s="185"/>
      <c r="Y556" s="185"/>
      <c r="Z556" s="185"/>
      <c r="AA556" s="185"/>
      <c r="AB556" s="185"/>
      <c r="AC556" s="185"/>
      <c r="AD556" s="185"/>
      <c r="AE556" s="185"/>
      <c r="AF556" s="185"/>
      <c r="AG556" s="185"/>
      <c r="AH556" s="185"/>
      <c r="AI556" s="185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  <c r="BZ556" s="32"/>
      <c r="CA556" s="32"/>
      <c r="CB556" s="32"/>
      <c r="EE556" s="185"/>
      <c r="EF556" s="185"/>
      <c r="EG556" s="185"/>
    </row>
    <row r="557" spans="5:138">
      <c r="E557" s="183"/>
      <c r="F557" s="184"/>
      <c r="H557" s="183"/>
      <c r="I557" s="183"/>
      <c r="R557" s="185"/>
      <c r="S557" s="185"/>
      <c r="T557" s="185"/>
      <c r="U557" s="185"/>
      <c r="V557" s="185"/>
      <c r="W557" s="185"/>
      <c r="X557" s="185"/>
      <c r="Y557" s="185"/>
      <c r="Z557" s="185"/>
      <c r="AA557" s="185"/>
      <c r="AB557" s="185"/>
      <c r="AC557" s="185"/>
      <c r="AD557" s="185"/>
      <c r="AE557" s="185"/>
      <c r="AF557" s="185"/>
      <c r="AG557" s="185"/>
      <c r="AH557" s="185"/>
      <c r="AI557" s="185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  <c r="BZ557" s="32"/>
      <c r="CA557" s="32"/>
      <c r="CB557" s="32"/>
      <c r="EE557" s="185"/>
      <c r="EF557" s="185"/>
      <c r="EG557" s="185"/>
    </row>
    <row r="558" spans="5:138">
      <c r="E558" s="183"/>
      <c r="F558" s="184"/>
      <c r="H558" s="183"/>
      <c r="I558" s="183"/>
      <c r="R558" s="185"/>
      <c r="S558" s="185"/>
      <c r="T558" s="185"/>
      <c r="U558" s="185"/>
      <c r="V558" s="185"/>
      <c r="W558" s="185"/>
      <c r="X558" s="185"/>
      <c r="Y558" s="185"/>
      <c r="Z558" s="185"/>
      <c r="AA558" s="185"/>
      <c r="AB558" s="185"/>
      <c r="AC558" s="185"/>
      <c r="AD558" s="185"/>
      <c r="AE558" s="185"/>
      <c r="AF558" s="185"/>
      <c r="AG558" s="185"/>
      <c r="AH558" s="185"/>
      <c r="AI558" s="185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  <c r="BZ558" s="32"/>
      <c r="CA558" s="32"/>
      <c r="CB558" s="32"/>
      <c r="EE558" s="185"/>
      <c r="EF558" s="185"/>
      <c r="EG558" s="185"/>
    </row>
    <row r="559" spans="5:138">
      <c r="E559" s="183"/>
      <c r="F559" s="184"/>
      <c r="H559" s="183"/>
      <c r="I559" s="183"/>
      <c r="R559" s="185"/>
      <c r="S559" s="185"/>
      <c r="T559" s="185"/>
      <c r="U559" s="185"/>
      <c r="V559" s="185"/>
      <c r="W559" s="185"/>
      <c r="X559" s="185"/>
      <c r="Y559" s="185"/>
      <c r="Z559" s="185"/>
      <c r="AA559" s="185"/>
      <c r="AB559" s="185"/>
      <c r="AC559" s="185"/>
      <c r="AD559" s="185"/>
      <c r="AE559" s="185"/>
      <c r="AF559" s="185"/>
      <c r="AG559" s="185"/>
      <c r="AH559" s="185"/>
      <c r="AI559" s="185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  <c r="BZ559" s="32"/>
      <c r="CA559" s="32"/>
      <c r="CB559" s="32"/>
      <c r="EE559" s="185"/>
      <c r="EF559" s="185"/>
      <c r="EG559" s="185"/>
    </row>
    <row r="560" spans="5:138">
      <c r="E560" s="183"/>
      <c r="F560" s="184"/>
      <c r="H560" s="183"/>
      <c r="I560" s="183"/>
      <c r="R560" s="185"/>
      <c r="S560" s="185"/>
      <c r="T560" s="185"/>
      <c r="U560" s="185"/>
      <c r="V560" s="185"/>
      <c r="W560" s="185"/>
      <c r="X560" s="185"/>
      <c r="Y560" s="185"/>
      <c r="Z560" s="185"/>
      <c r="AA560" s="185"/>
      <c r="AB560" s="185"/>
      <c r="AC560" s="185"/>
      <c r="AD560" s="185"/>
      <c r="AE560" s="185"/>
      <c r="AF560" s="185"/>
      <c r="AG560" s="185"/>
      <c r="AH560" s="185"/>
      <c r="AI560" s="185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  <c r="BZ560" s="32"/>
      <c r="CA560" s="32"/>
      <c r="CB560" s="32"/>
      <c r="EE560" s="185"/>
      <c r="EF560" s="185"/>
      <c r="EG560" s="185"/>
    </row>
    <row r="561" spans="5:137">
      <c r="E561" s="183"/>
      <c r="F561" s="184"/>
      <c r="H561" s="183"/>
      <c r="I561" s="183"/>
      <c r="R561" s="185"/>
      <c r="S561" s="185"/>
      <c r="T561" s="185"/>
      <c r="U561" s="185"/>
      <c r="V561" s="185"/>
      <c r="W561" s="185"/>
      <c r="X561" s="185"/>
      <c r="Y561" s="185"/>
      <c r="Z561" s="185"/>
      <c r="AA561" s="185"/>
      <c r="AB561" s="185"/>
      <c r="AC561" s="185"/>
      <c r="AD561" s="185"/>
      <c r="AE561" s="185"/>
      <c r="AF561" s="185"/>
      <c r="AG561" s="185"/>
      <c r="AH561" s="185"/>
      <c r="AI561" s="185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  <c r="BZ561" s="32"/>
      <c r="CA561" s="32"/>
      <c r="CB561" s="32"/>
      <c r="EE561" s="185"/>
      <c r="EF561" s="185"/>
      <c r="EG561" s="185"/>
    </row>
    <row r="562" spans="5:137">
      <c r="E562" s="183"/>
      <c r="F562" s="184"/>
      <c r="H562" s="183"/>
      <c r="I562" s="183"/>
      <c r="R562" s="185"/>
      <c r="S562" s="185"/>
      <c r="T562" s="185"/>
      <c r="U562" s="185"/>
      <c r="V562" s="185"/>
      <c r="W562" s="185"/>
      <c r="X562" s="185"/>
      <c r="Y562" s="185"/>
      <c r="Z562" s="185"/>
      <c r="AA562" s="185"/>
      <c r="AB562" s="185"/>
      <c r="AC562" s="185"/>
      <c r="AD562" s="185"/>
      <c r="AE562" s="185"/>
      <c r="AF562" s="185"/>
      <c r="AG562" s="185"/>
      <c r="AH562" s="185"/>
      <c r="AI562" s="185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  <c r="BZ562" s="32"/>
      <c r="CA562" s="32"/>
      <c r="CB562" s="32"/>
      <c r="EE562" s="185"/>
      <c r="EF562" s="185"/>
      <c r="EG562" s="185"/>
    </row>
    <row r="563" spans="5:137">
      <c r="E563" s="183"/>
      <c r="F563" s="184"/>
      <c r="H563" s="183"/>
      <c r="I563" s="183"/>
      <c r="R563" s="185"/>
      <c r="S563" s="185"/>
      <c r="T563" s="185"/>
      <c r="U563" s="185"/>
      <c r="V563" s="185"/>
      <c r="W563" s="185"/>
      <c r="X563" s="185"/>
      <c r="Y563" s="185"/>
      <c r="Z563" s="185"/>
      <c r="AA563" s="185"/>
      <c r="AB563" s="185"/>
      <c r="AC563" s="185"/>
      <c r="AD563" s="185"/>
      <c r="AE563" s="185"/>
      <c r="AF563" s="185"/>
      <c r="AG563" s="185"/>
      <c r="AH563" s="185"/>
      <c r="AI563" s="185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  <c r="BZ563" s="32"/>
      <c r="CA563" s="32"/>
      <c r="CB563" s="32"/>
      <c r="EE563" s="185"/>
      <c r="EF563" s="185"/>
      <c r="EG563" s="185"/>
    </row>
    <row r="564" spans="5:137">
      <c r="E564" s="183"/>
      <c r="F564" s="184"/>
      <c r="H564" s="183"/>
      <c r="I564" s="183"/>
      <c r="R564" s="185"/>
      <c r="S564" s="185"/>
      <c r="T564" s="185"/>
      <c r="U564" s="185"/>
      <c r="V564" s="185"/>
      <c r="W564" s="185"/>
      <c r="X564" s="185"/>
      <c r="Y564" s="185"/>
      <c r="Z564" s="185"/>
      <c r="AA564" s="185"/>
      <c r="AB564" s="185"/>
      <c r="AC564" s="185"/>
      <c r="AD564" s="185"/>
      <c r="AE564" s="185"/>
      <c r="AF564" s="185"/>
      <c r="AG564" s="185"/>
      <c r="AH564" s="185"/>
      <c r="AI564" s="185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  <c r="BZ564" s="32"/>
      <c r="CA564" s="32"/>
      <c r="CB564" s="32"/>
      <c r="EE564" s="185"/>
      <c r="EF564" s="185"/>
      <c r="EG564" s="185"/>
    </row>
    <row r="565" spans="5:137">
      <c r="E565" s="183"/>
      <c r="F565" s="184"/>
      <c r="H565" s="183"/>
      <c r="I565" s="183"/>
      <c r="R565" s="185"/>
      <c r="S565" s="185"/>
      <c r="T565" s="185"/>
      <c r="U565" s="185"/>
      <c r="V565" s="185"/>
      <c r="W565" s="185"/>
      <c r="X565" s="185"/>
      <c r="Y565" s="185"/>
      <c r="Z565" s="185"/>
      <c r="AA565" s="185"/>
      <c r="AB565" s="185"/>
      <c r="AC565" s="185"/>
      <c r="AD565" s="185"/>
      <c r="AE565" s="185"/>
      <c r="AF565" s="185"/>
      <c r="AG565" s="185"/>
      <c r="AH565" s="185"/>
      <c r="AI565" s="185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  <c r="BZ565" s="32"/>
      <c r="CA565" s="32"/>
      <c r="CB565" s="32"/>
      <c r="EE565" s="185"/>
      <c r="EF565" s="185"/>
      <c r="EG565" s="185"/>
    </row>
    <row r="566" spans="5:137">
      <c r="E566" s="183"/>
      <c r="F566" s="184"/>
      <c r="H566" s="183"/>
      <c r="I566" s="183"/>
      <c r="R566" s="185"/>
      <c r="S566" s="185"/>
      <c r="T566" s="185"/>
      <c r="U566" s="185"/>
      <c r="V566" s="185"/>
      <c r="W566" s="185"/>
      <c r="X566" s="185"/>
      <c r="Y566" s="185"/>
      <c r="Z566" s="185"/>
      <c r="AA566" s="185"/>
      <c r="AB566" s="185"/>
      <c r="AC566" s="185"/>
      <c r="AD566" s="185"/>
      <c r="AE566" s="185"/>
      <c r="AF566" s="185"/>
      <c r="AG566" s="185"/>
      <c r="AH566" s="185"/>
      <c r="AI566" s="185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  <c r="BZ566" s="32"/>
      <c r="CA566" s="32"/>
      <c r="CB566" s="32"/>
      <c r="EE566" s="185"/>
      <c r="EF566" s="185"/>
      <c r="EG566" s="185"/>
    </row>
    <row r="567" spans="5:137">
      <c r="E567" s="183"/>
      <c r="F567" s="184"/>
      <c r="H567" s="183"/>
      <c r="I567" s="183"/>
      <c r="R567" s="185"/>
      <c r="S567" s="185"/>
      <c r="T567" s="185"/>
      <c r="U567" s="185"/>
      <c r="V567" s="185"/>
      <c r="W567" s="185"/>
      <c r="X567" s="185"/>
      <c r="Y567" s="185"/>
      <c r="Z567" s="185"/>
      <c r="AA567" s="185"/>
      <c r="AB567" s="185"/>
      <c r="AC567" s="185"/>
      <c r="AD567" s="185"/>
      <c r="AE567" s="185"/>
      <c r="AF567" s="185"/>
      <c r="AG567" s="185"/>
      <c r="AH567" s="185"/>
      <c r="AI567" s="185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  <c r="BZ567" s="32"/>
      <c r="CA567" s="32"/>
      <c r="CB567" s="32"/>
      <c r="EE567" s="185"/>
      <c r="EF567" s="185"/>
      <c r="EG567" s="185"/>
    </row>
    <row r="568" spans="5:137">
      <c r="E568" s="183"/>
      <c r="F568" s="184"/>
      <c r="H568" s="183"/>
      <c r="I568" s="183"/>
      <c r="R568" s="185"/>
      <c r="S568" s="185"/>
      <c r="T568" s="185"/>
      <c r="U568" s="185"/>
      <c r="V568" s="185"/>
      <c r="W568" s="185"/>
      <c r="X568" s="185"/>
      <c r="Y568" s="185"/>
      <c r="Z568" s="185"/>
      <c r="AA568" s="185"/>
      <c r="AB568" s="185"/>
      <c r="AC568" s="185"/>
      <c r="AD568" s="185"/>
      <c r="AE568" s="185"/>
      <c r="AF568" s="185"/>
      <c r="AG568" s="185"/>
      <c r="AH568" s="185"/>
      <c r="AI568" s="185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  <c r="BZ568" s="32"/>
      <c r="CA568" s="32"/>
      <c r="CB568" s="32"/>
      <c r="EE568" s="185"/>
      <c r="EF568" s="185"/>
      <c r="EG568" s="185"/>
    </row>
    <row r="569" spans="5:137">
      <c r="E569" s="183"/>
      <c r="F569" s="184"/>
      <c r="H569" s="183"/>
      <c r="I569" s="183"/>
      <c r="R569" s="185"/>
      <c r="S569" s="185"/>
      <c r="T569" s="185"/>
      <c r="U569" s="185"/>
      <c r="V569" s="185"/>
      <c r="W569" s="185"/>
      <c r="X569" s="185"/>
      <c r="Y569" s="185"/>
      <c r="Z569" s="185"/>
      <c r="AA569" s="185"/>
      <c r="AB569" s="185"/>
      <c r="AC569" s="185"/>
      <c r="AD569" s="185"/>
      <c r="AE569" s="185"/>
      <c r="AF569" s="185"/>
      <c r="AG569" s="185"/>
      <c r="AH569" s="185"/>
      <c r="AI569" s="185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  <c r="BZ569" s="32"/>
      <c r="CA569" s="32"/>
      <c r="CB569" s="32"/>
      <c r="EE569" s="185"/>
      <c r="EF569" s="185"/>
      <c r="EG569" s="185"/>
    </row>
    <row r="570" spans="5:137">
      <c r="E570" s="183"/>
      <c r="F570" s="184"/>
      <c r="H570" s="183"/>
      <c r="I570" s="183"/>
      <c r="R570" s="185"/>
      <c r="S570" s="185"/>
      <c r="T570" s="185"/>
      <c r="U570" s="185"/>
      <c r="V570" s="185"/>
      <c r="W570" s="185"/>
      <c r="X570" s="185"/>
      <c r="Y570" s="185"/>
      <c r="Z570" s="185"/>
      <c r="AA570" s="185"/>
      <c r="AB570" s="185"/>
      <c r="AC570" s="185"/>
      <c r="AD570" s="185"/>
      <c r="AE570" s="185"/>
      <c r="AF570" s="185"/>
      <c r="AG570" s="185"/>
      <c r="AH570" s="185"/>
      <c r="AI570" s="185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  <c r="BZ570" s="32"/>
      <c r="CA570" s="32"/>
      <c r="CB570" s="32"/>
      <c r="EE570" s="185"/>
      <c r="EF570" s="185"/>
      <c r="EG570" s="185"/>
    </row>
    <row r="571" spans="5:137">
      <c r="E571" s="183"/>
      <c r="F571" s="184"/>
      <c r="H571" s="183"/>
      <c r="I571" s="183"/>
      <c r="R571" s="185"/>
      <c r="S571" s="185"/>
      <c r="T571" s="185"/>
      <c r="U571" s="185"/>
      <c r="V571" s="185"/>
      <c r="W571" s="185"/>
      <c r="X571" s="185"/>
      <c r="Y571" s="185"/>
      <c r="Z571" s="185"/>
      <c r="AA571" s="185"/>
      <c r="AB571" s="185"/>
      <c r="AC571" s="185"/>
      <c r="AD571" s="185"/>
      <c r="AE571" s="185"/>
      <c r="AF571" s="185"/>
      <c r="AG571" s="185"/>
      <c r="AH571" s="185"/>
      <c r="AI571" s="185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  <c r="BZ571" s="32"/>
      <c r="CA571" s="32"/>
      <c r="CB571" s="32"/>
      <c r="EE571" s="185"/>
      <c r="EF571" s="185"/>
      <c r="EG571" s="185"/>
    </row>
    <row r="572" spans="5:137">
      <c r="E572" s="183"/>
      <c r="F572" s="184"/>
      <c r="H572" s="183"/>
      <c r="I572" s="183"/>
      <c r="R572" s="185"/>
      <c r="S572" s="185"/>
      <c r="T572" s="185"/>
      <c r="U572" s="185"/>
      <c r="V572" s="185"/>
      <c r="W572" s="185"/>
      <c r="X572" s="185"/>
      <c r="Y572" s="185"/>
      <c r="Z572" s="185"/>
      <c r="AA572" s="185"/>
      <c r="AB572" s="185"/>
      <c r="AC572" s="185"/>
      <c r="AD572" s="185"/>
      <c r="AE572" s="185"/>
      <c r="AF572" s="185"/>
      <c r="AG572" s="185"/>
      <c r="AH572" s="185"/>
      <c r="AI572" s="185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  <c r="BZ572" s="32"/>
      <c r="CA572" s="32"/>
      <c r="CB572" s="32"/>
      <c r="EE572" s="185"/>
      <c r="EF572" s="185"/>
      <c r="EG572" s="185"/>
    </row>
    <row r="573" spans="5:137">
      <c r="E573" s="183"/>
      <c r="F573" s="184"/>
      <c r="H573" s="183"/>
      <c r="I573" s="183"/>
      <c r="R573" s="185"/>
      <c r="S573" s="185"/>
      <c r="T573" s="185"/>
      <c r="U573" s="185"/>
      <c r="V573" s="185"/>
      <c r="W573" s="185"/>
      <c r="X573" s="185"/>
      <c r="Y573" s="185"/>
      <c r="Z573" s="185"/>
      <c r="AA573" s="185"/>
      <c r="AB573" s="185"/>
      <c r="AC573" s="185"/>
      <c r="AD573" s="185"/>
      <c r="AE573" s="185"/>
      <c r="AF573" s="185"/>
      <c r="AG573" s="185"/>
      <c r="AH573" s="185"/>
      <c r="AI573" s="185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  <c r="BZ573" s="32"/>
      <c r="CA573" s="32"/>
      <c r="CB573" s="32"/>
      <c r="EE573" s="185"/>
      <c r="EF573" s="185"/>
      <c r="EG573" s="185"/>
    </row>
    <row r="574" spans="5:137">
      <c r="E574" s="183"/>
      <c r="F574" s="184"/>
      <c r="H574" s="183"/>
      <c r="I574" s="183"/>
      <c r="R574" s="185"/>
      <c r="S574" s="185"/>
      <c r="T574" s="185"/>
      <c r="U574" s="185"/>
      <c r="V574" s="185"/>
      <c r="W574" s="185"/>
      <c r="X574" s="185"/>
      <c r="Y574" s="185"/>
      <c r="Z574" s="185"/>
      <c r="AA574" s="185"/>
      <c r="AB574" s="185"/>
      <c r="AC574" s="185"/>
      <c r="AD574" s="185"/>
      <c r="AE574" s="185"/>
      <c r="AF574" s="185"/>
      <c r="AG574" s="185"/>
      <c r="AH574" s="185"/>
      <c r="AI574" s="185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  <c r="BZ574" s="32"/>
      <c r="CA574" s="32"/>
      <c r="CB574" s="32"/>
      <c r="EE574" s="185"/>
      <c r="EF574" s="185"/>
      <c r="EG574" s="185"/>
    </row>
    <row r="575" spans="5:137">
      <c r="E575" s="183"/>
      <c r="F575" s="184"/>
      <c r="H575" s="183"/>
      <c r="I575" s="183"/>
      <c r="R575" s="185"/>
      <c r="S575" s="185"/>
      <c r="T575" s="185"/>
      <c r="U575" s="185"/>
      <c r="V575" s="185"/>
      <c r="W575" s="185"/>
      <c r="X575" s="185"/>
      <c r="Y575" s="185"/>
      <c r="Z575" s="185"/>
      <c r="AA575" s="185"/>
      <c r="AB575" s="185"/>
      <c r="AC575" s="185"/>
      <c r="AD575" s="185"/>
      <c r="AE575" s="185"/>
      <c r="AF575" s="185"/>
      <c r="AG575" s="185"/>
      <c r="AH575" s="185"/>
      <c r="AI575" s="185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  <c r="BZ575" s="32"/>
      <c r="CA575" s="32"/>
      <c r="CB575" s="32"/>
      <c r="EE575" s="185"/>
      <c r="EF575" s="185"/>
      <c r="EG575" s="185"/>
    </row>
    <row r="576" spans="5:137">
      <c r="E576" s="183"/>
      <c r="F576" s="184"/>
      <c r="H576" s="183"/>
      <c r="I576" s="183"/>
      <c r="R576" s="185"/>
      <c r="S576" s="185"/>
      <c r="T576" s="185"/>
      <c r="U576" s="185"/>
      <c r="V576" s="185"/>
      <c r="W576" s="185"/>
      <c r="X576" s="185"/>
      <c r="Y576" s="185"/>
      <c r="Z576" s="185"/>
      <c r="AA576" s="185"/>
      <c r="AB576" s="185"/>
      <c r="AC576" s="185"/>
      <c r="AD576" s="185"/>
      <c r="AE576" s="185"/>
      <c r="AF576" s="185"/>
      <c r="AG576" s="185"/>
      <c r="AH576" s="185"/>
      <c r="AI576" s="185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  <c r="BZ576" s="32"/>
      <c r="CA576" s="32"/>
      <c r="CB576" s="32"/>
      <c r="EE576" s="185"/>
      <c r="EF576" s="185"/>
      <c r="EG576" s="185"/>
    </row>
    <row r="577" spans="5:137">
      <c r="E577" s="183"/>
      <c r="F577" s="184"/>
      <c r="H577" s="183"/>
      <c r="I577" s="183"/>
      <c r="R577" s="185"/>
      <c r="S577" s="185"/>
      <c r="T577" s="185"/>
      <c r="U577" s="185"/>
      <c r="V577" s="185"/>
      <c r="W577" s="185"/>
      <c r="X577" s="185"/>
      <c r="Y577" s="185"/>
      <c r="Z577" s="185"/>
      <c r="AA577" s="185"/>
      <c r="AB577" s="185"/>
      <c r="AC577" s="185"/>
      <c r="AD577" s="185"/>
      <c r="AE577" s="185"/>
      <c r="AF577" s="185"/>
      <c r="AG577" s="185"/>
      <c r="AH577" s="185"/>
      <c r="AI577" s="185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/>
      <c r="BV577" s="32"/>
      <c r="BW577" s="32"/>
      <c r="BX577" s="32"/>
      <c r="BY577" s="32"/>
      <c r="BZ577" s="32"/>
      <c r="CA577" s="32"/>
      <c r="CB577" s="32"/>
      <c r="EE577" s="185"/>
      <c r="EF577" s="185"/>
      <c r="EG577" s="185"/>
    </row>
    <row r="578" spans="5:137">
      <c r="E578" s="183"/>
      <c r="F578" s="184"/>
      <c r="H578" s="183"/>
      <c r="I578" s="183"/>
      <c r="R578" s="185"/>
      <c r="S578" s="185"/>
      <c r="T578" s="185"/>
      <c r="U578" s="185"/>
      <c r="V578" s="185"/>
      <c r="W578" s="185"/>
      <c r="X578" s="185"/>
      <c r="Y578" s="185"/>
      <c r="Z578" s="185"/>
      <c r="AA578" s="185"/>
      <c r="AB578" s="185"/>
      <c r="AC578" s="185"/>
      <c r="AD578" s="185"/>
      <c r="AE578" s="185"/>
      <c r="AF578" s="185"/>
      <c r="AG578" s="185"/>
      <c r="AH578" s="185"/>
      <c r="AI578" s="185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  <c r="BZ578" s="32"/>
      <c r="CA578" s="32"/>
      <c r="CB578" s="32"/>
      <c r="EE578" s="185"/>
      <c r="EF578" s="185"/>
      <c r="EG578" s="185"/>
    </row>
    <row r="579" spans="5:137">
      <c r="E579" s="183"/>
      <c r="F579" s="184"/>
      <c r="H579" s="183"/>
      <c r="I579" s="183"/>
      <c r="R579" s="185"/>
      <c r="S579" s="185"/>
      <c r="T579" s="185"/>
      <c r="U579" s="185"/>
      <c r="V579" s="185"/>
      <c r="W579" s="185"/>
      <c r="X579" s="185"/>
      <c r="Y579" s="185"/>
      <c r="Z579" s="185"/>
      <c r="AA579" s="185"/>
      <c r="AB579" s="185"/>
      <c r="AC579" s="185"/>
      <c r="AD579" s="185"/>
      <c r="AE579" s="185"/>
      <c r="AF579" s="185"/>
      <c r="AG579" s="185"/>
      <c r="AH579" s="185"/>
      <c r="AI579" s="185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  <c r="BZ579" s="32"/>
      <c r="CA579" s="32"/>
      <c r="CB579" s="32"/>
      <c r="EE579" s="185"/>
      <c r="EF579" s="185"/>
      <c r="EG579" s="185"/>
    </row>
    <row r="580" spans="5:137">
      <c r="E580" s="183"/>
      <c r="F580" s="184"/>
      <c r="H580" s="183"/>
      <c r="I580" s="183"/>
      <c r="R580" s="185"/>
      <c r="S580" s="185"/>
      <c r="T580" s="185"/>
      <c r="U580" s="185"/>
      <c r="V580" s="185"/>
      <c r="W580" s="185"/>
      <c r="X580" s="185"/>
      <c r="Y580" s="185"/>
      <c r="Z580" s="185"/>
      <c r="AA580" s="185"/>
      <c r="AB580" s="185"/>
      <c r="AC580" s="185"/>
      <c r="AD580" s="185"/>
      <c r="AE580" s="185"/>
      <c r="AF580" s="185"/>
      <c r="AG580" s="185"/>
      <c r="AH580" s="185"/>
      <c r="AI580" s="185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  <c r="BZ580" s="32"/>
      <c r="CA580" s="32"/>
      <c r="CB580" s="32"/>
      <c r="EE580" s="185"/>
      <c r="EF580" s="185"/>
      <c r="EG580" s="185"/>
    </row>
    <row r="581" spans="5:137">
      <c r="E581" s="183"/>
      <c r="F581" s="184"/>
      <c r="H581" s="183"/>
      <c r="I581" s="183"/>
      <c r="R581" s="185"/>
      <c r="S581" s="185"/>
      <c r="T581" s="185"/>
      <c r="U581" s="185"/>
      <c r="V581" s="185"/>
      <c r="W581" s="185"/>
      <c r="X581" s="185"/>
      <c r="Y581" s="185"/>
      <c r="Z581" s="185"/>
      <c r="AA581" s="185"/>
      <c r="AB581" s="185"/>
      <c r="AC581" s="185"/>
      <c r="AD581" s="185"/>
      <c r="AE581" s="185"/>
      <c r="AF581" s="185"/>
      <c r="AG581" s="185"/>
      <c r="AH581" s="185"/>
      <c r="AI581" s="185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  <c r="BZ581" s="32"/>
      <c r="CA581" s="32"/>
      <c r="CB581" s="32"/>
      <c r="EE581" s="185"/>
      <c r="EF581" s="185"/>
      <c r="EG581" s="185"/>
    </row>
    <row r="582" spans="5:137">
      <c r="E582" s="183"/>
      <c r="F582" s="184"/>
      <c r="H582" s="183"/>
      <c r="I582" s="183"/>
      <c r="R582" s="185"/>
      <c r="S582" s="185"/>
      <c r="T582" s="185"/>
      <c r="U582" s="185"/>
      <c r="V582" s="185"/>
      <c r="W582" s="185"/>
      <c r="X582" s="185"/>
      <c r="Y582" s="185"/>
      <c r="Z582" s="185"/>
      <c r="AA582" s="185"/>
      <c r="AB582" s="185"/>
      <c r="AC582" s="185"/>
      <c r="AD582" s="185"/>
      <c r="AE582" s="185"/>
      <c r="AF582" s="185"/>
      <c r="AG582" s="185"/>
      <c r="AH582" s="185"/>
      <c r="AI582" s="185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  <c r="BZ582" s="32"/>
      <c r="CA582" s="32"/>
      <c r="CB582" s="32"/>
      <c r="EE582" s="185"/>
      <c r="EF582" s="185"/>
      <c r="EG582" s="185"/>
    </row>
    <row r="583" spans="5:137">
      <c r="E583" s="183"/>
      <c r="F583" s="184"/>
      <c r="H583" s="183"/>
      <c r="I583" s="183"/>
      <c r="R583" s="185"/>
      <c r="S583" s="185"/>
      <c r="T583" s="185"/>
      <c r="U583" s="185"/>
      <c r="V583" s="185"/>
      <c r="W583" s="185"/>
      <c r="X583" s="185"/>
      <c r="Y583" s="185"/>
      <c r="Z583" s="185"/>
      <c r="AA583" s="185"/>
      <c r="AB583" s="185"/>
      <c r="AC583" s="185"/>
      <c r="AD583" s="185"/>
      <c r="AE583" s="185"/>
      <c r="AF583" s="185"/>
      <c r="AG583" s="185"/>
      <c r="AH583" s="185"/>
      <c r="AI583" s="185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  <c r="BZ583" s="32"/>
      <c r="CA583" s="32"/>
      <c r="CB583" s="32"/>
      <c r="EE583" s="185"/>
      <c r="EF583" s="185"/>
      <c r="EG583" s="185"/>
    </row>
    <row r="584" spans="5:137">
      <c r="E584" s="183"/>
      <c r="F584" s="184"/>
      <c r="H584" s="183"/>
      <c r="I584" s="183"/>
      <c r="R584" s="185"/>
      <c r="S584" s="185"/>
      <c r="T584" s="185"/>
      <c r="U584" s="185"/>
      <c r="V584" s="185"/>
      <c r="W584" s="185"/>
      <c r="X584" s="185"/>
      <c r="Y584" s="185"/>
      <c r="Z584" s="185"/>
      <c r="AA584" s="185"/>
      <c r="AB584" s="185"/>
      <c r="AC584" s="185"/>
      <c r="AD584" s="185"/>
      <c r="AE584" s="185"/>
      <c r="AF584" s="185"/>
      <c r="AG584" s="185"/>
      <c r="AH584" s="185"/>
      <c r="AI584" s="185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  <c r="BZ584" s="32"/>
      <c r="CA584" s="32"/>
      <c r="CB584" s="32"/>
      <c r="EE584" s="185"/>
      <c r="EF584" s="185"/>
      <c r="EG584" s="185"/>
    </row>
    <row r="585" spans="5:137">
      <c r="E585" s="183"/>
      <c r="F585" s="184"/>
      <c r="H585" s="183"/>
      <c r="I585" s="183"/>
      <c r="R585" s="185"/>
      <c r="S585" s="185"/>
      <c r="T585" s="185"/>
      <c r="U585" s="185"/>
      <c r="V585" s="185"/>
      <c r="W585" s="185"/>
      <c r="X585" s="185"/>
      <c r="Y585" s="185"/>
      <c r="Z585" s="185"/>
      <c r="AA585" s="185"/>
      <c r="AB585" s="185"/>
      <c r="AC585" s="185"/>
      <c r="AD585" s="185"/>
      <c r="AE585" s="185"/>
      <c r="AF585" s="185"/>
      <c r="AG585" s="185"/>
      <c r="AH585" s="185"/>
      <c r="AI585" s="185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  <c r="BZ585" s="32"/>
      <c r="CA585" s="32"/>
      <c r="CB585" s="32"/>
      <c r="EE585" s="185"/>
      <c r="EF585" s="185"/>
      <c r="EG585" s="185"/>
    </row>
    <row r="586" spans="5:137">
      <c r="E586" s="183"/>
      <c r="F586" s="184"/>
      <c r="H586" s="183"/>
      <c r="I586" s="183"/>
      <c r="R586" s="185"/>
      <c r="S586" s="185"/>
      <c r="T586" s="185"/>
      <c r="U586" s="185"/>
      <c r="V586" s="185"/>
      <c r="W586" s="185"/>
      <c r="X586" s="185"/>
      <c r="Y586" s="185"/>
      <c r="Z586" s="185"/>
      <c r="AA586" s="185"/>
      <c r="AB586" s="185"/>
      <c r="AC586" s="185"/>
      <c r="AD586" s="185"/>
      <c r="AE586" s="185"/>
      <c r="AF586" s="185"/>
      <c r="AG586" s="185"/>
      <c r="AH586" s="185"/>
      <c r="AI586" s="185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  <c r="BZ586" s="32"/>
      <c r="CA586" s="32"/>
      <c r="CB586" s="32"/>
      <c r="EE586" s="185"/>
      <c r="EF586" s="185"/>
      <c r="EG586" s="185"/>
    </row>
    <row r="587" spans="5:137">
      <c r="E587" s="183"/>
      <c r="F587" s="184"/>
      <c r="H587" s="183"/>
      <c r="I587" s="183"/>
      <c r="R587" s="185"/>
      <c r="S587" s="185"/>
      <c r="T587" s="185"/>
      <c r="U587" s="185"/>
      <c r="V587" s="185"/>
      <c r="W587" s="185"/>
      <c r="X587" s="185"/>
      <c r="Y587" s="185"/>
      <c r="Z587" s="185"/>
      <c r="AA587" s="185"/>
      <c r="AB587" s="185"/>
      <c r="AC587" s="185"/>
      <c r="AD587" s="185"/>
      <c r="AE587" s="185"/>
      <c r="AF587" s="185"/>
      <c r="AG587" s="185"/>
      <c r="AH587" s="185"/>
      <c r="AI587" s="185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  <c r="BZ587" s="32"/>
      <c r="CA587" s="32"/>
      <c r="CB587" s="32"/>
      <c r="EE587" s="185"/>
      <c r="EF587" s="185"/>
      <c r="EG587" s="185"/>
    </row>
    <row r="588" spans="5:137">
      <c r="E588" s="183"/>
      <c r="F588" s="184"/>
      <c r="H588" s="183"/>
      <c r="I588" s="183"/>
      <c r="R588" s="185"/>
      <c r="S588" s="185"/>
      <c r="T588" s="185"/>
      <c r="U588" s="185"/>
      <c r="V588" s="185"/>
      <c r="W588" s="185"/>
      <c r="X588" s="185"/>
      <c r="Y588" s="185"/>
      <c r="Z588" s="185"/>
      <c r="AA588" s="185"/>
      <c r="AB588" s="185"/>
      <c r="AC588" s="185"/>
      <c r="AD588" s="185"/>
      <c r="AE588" s="185"/>
      <c r="AF588" s="185"/>
      <c r="AG588" s="185"/>
      <c r="AH588" s="185"/>
      <c r="AI588" s="185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  <c r="BZ588" s="32"/>
      <c r="CA588" s="32"/>
      <c r="CB588" s="32"/>
      <c r="EE588" s="185"/>
      <c r="EF588" s="185"/>
      <c r="EG588" s="185"/>
    </row>
    <row r="589" spans="5:137">
      <c r="E589" s="183"/>
      <c r="F589" s="184"/>
      <c r="H589" s="183"/>
      <c r="I589" s="183"/>
      <c r="R589" s="185"/>
      <c r="S589" s="185"/>
      <c r="T589" s="185"/>
      <c r="U589" s="185"/>
      <c r="V589" s="185"/>
      <c r="W589" s="185"/>
      <c r="X589" s="185"/>
      <c r="Y589" s="185"/>
      <c r="Z589" s="185"/>
      <c r="AA589" s="185"/>
      <c r="AB589" s="185"/>
      <c r="AC589" s="185"/>
      <c r="AD589" s="185"/>
      <c r="AE589" s="185"/>
      <c r="AF589" s="185"/>
      <c r="AG589" s="185"/>
      <c r="AH589" s="185"/>
      <c r="AI589" s="185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  <c r="BZ589" s="32"/>
      <c r="CA589" s="32"/>
      <c r="CB589" s="32"/>
      <c r="EE589" s="185"/>
      <c r="EF589" s="185"/>
      <c r="EG589" s="185"/>
    </row>
    <row r="590" spans="5:137">
      <c r="E590" s="183"/>
      <c r="F590" s="184"/>
      <c r="H590" s="183"/>
      <c r="I590" s="183"/>
      <c r="R590" s="185"/>
      <c r="S590" s="185"/>
      <c r="T590" s="185"/>
      <c r="U590" s="185"/>
      <c r="V590" s="185"/>
      <c r="W590" s="185"/>
      <c r="X590" s="185"/>
      <c r="Y590" s="185"/>
      <c r="Z590" s="185"/>
      <c r="AA590" s="185"/>
      <c r="AB590" s="185"/>
      <c r="AC590" s="185"/>
      <c r="AD590" s="185"/>
      <c r="AE590" s="185"/>
      <c r="AF590" s="185"/>
      <c r="AG590" s="185"/>
      <c r="AH590" s="185"/>
      <c r="AI590" s="185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  <c r="BZ590" s="32"/>
      <c r="CA590" s="32"/>
      <c r="CB590" s="32"/>
      <c r="EE590" s="185"/>
      <c r="EF590" s="185"/>
      <c r="EG590" s="185"/>
    </row>
    <row r="591" spans="5:137">
      <c r="E591" s="183"/>
      <c r="F591" s="184"/>
      <c r="H591" s="183"/>
      <c r="I591" s="183"/>
      <c r="R591" s="185"/>
      <c r="S591" s="185"/>
      <c r="T591" s="185"/>
      <c r="U591" s="185"/>
      <c r="V591" s="185"/>
      <c r="W591" s="185"/>
      <c r="X591" s="185"/>
      <c r="Y591" s="185"/>
      <c r="Z591" s="185"/>
      <c r="AA591" s="185"/>
      <c r="AB591" s="185"/>
      <c r="AC591" s="185"/>
      <c r="AD591" s="185"/>
      <c r="AE591" s="185"/>
      <c r="AF591" s="185"/>
      <c r="AG591" s="185"/>
      <c r="AH591" s="185"/>
      <c r="AI591" s="185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  <c r="BZ591" s="32"/>
      <c r="CA591" s="32"/>
      <c r="CB591" s="32"/>
      <c r="EE591" s="185"/>
      <c r="EF591" s="185"/>
      <c r="EG591" s="185"/>
    </row>
    <row r="592" spans="5:137">
      <c r="E592" s="183"/>
      <c r="F592" s="184"/>
      <c r="H592" s="183"/>
      <c r="I592" s="183"/>
      <c r="R592" s="185"/>
      <c r="S592" s="185"/>
      <c r="T592" s="185"/>
      <c r="U592" s="185"/>
      <c r="V592" s="185"/>
      <c r="W592" s="185"/>
      <c r="X592" s="185"/>
      <c r="Y592" s="185"/>
      <c r="Z592" s="185"/>
      <c r="AA592" s="185"/>
      <c r="AB592" s="185"/>
      <c r="AC592" s="185"/>
      <c r="AD592" s="185"/>
      <c r="AE592" s="185"/>
      <c r="AF592" s="185"/>
      <c r="AG592" s="185"/>
      <c r="AH592" s="185"/>
      <c r="AI592" s="185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/>
      <c r="BV592" s="32"/>
      <c r="BW592" s="32"/>
      <c r="BX592" s="32"/>
      <c r="BY592" s="32"/>
      <c r="BZ592" s="32"/>
      <c r="CA592" s="32"/>
      <c r="CB592" s="32"/>
      <c r="EE592" s="185"/>
      <c r="EF592" s="185"/>
      <c r="EG592" s="185"/>
    </row>
    <row r="593" spans="5:137">
      <c r="E593" s="183"/>
      <c r="F593" s="184"/>
      <c r="H593" s="183"/>
      <c r="I593" s="183"/>
      <c r="R593" s="185"/>
      <c r="S593" s="185"/>
      <c r="T593" s="185"/>
      <c r="U593" s="185"/>
      <c r="V593" s="185"/>
      <c r="W593" s="185"/>
      <c r="X593" s="185"/>
      <c r="Y593" s="185"/>
      <c r="Z593" s="185"/>
      <c r="AA593" s="185"/>
      <c r="AB593" s="185"/>
      <c r="AC593" s="185"/>
      <c r="AD593" s="185"/>
      <c r="AE593" s="185"/>
      <c r="AF593" s="185"/>
      <c r="AG593" s="185"/>
      <c r="AH593" s="185"/>
      <c r="AI593" s="185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  <c r="BZ593" s="32"/>
      <c r="CA593" s="32"/>
      <c r="CB593" s="32"/>
      <c r="EE593" s="185"/>
      <c r="EF593" s="185"/>
      <c r="EG593" s="185"/>
    </row>
    <row r="594" spans="5:137">
      <c r="E594" s="183"/>
      <c r="F594" s="184"/>
      <c r="H594" s="183"/>
      <c r="I594" s="183"/>
      <c r="R594" s="185"/>
      <c r="S594" s="185"/>
      <c r="T594" s="185"/>
      <c r="U594" s="185"/>
      <c r="V594" s="185"/>
      <c r="W594" s="185"/>
      <c r="X594" s="185"/>
      <c r="Y594" s="185"/>
      <c r="Z594" s="185"/>
      <c r="AA594" s="185"/>
      <c r="AB594" s="185"/>
      <c r="AC594" s="185"/>
      <c r="AD594" s="185"/>
      <c r="AE594" s="185"/>
      <c r="AF594" s="185"/>
      <c r="AG594" s="185"/>
      <c r="AH594" s="185"/>
      <c r="AI594" s="185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/>
      <c r="BV594" s="32"/>
      <c r="BW594" s="32"/>
      <c r="BX594" s="32"/>
      <c r="BY594" s="32"/>
      <c r="BZ594" s="32"/>
      <c r="CA594" s="32"/>
      <c r="CB594" s="32"/>
      <c r="EE594" s="185"/>
      <c r="EF594" s="185"/>
      <c r="EG594" s="185"/>
    </row>
    <row r="595" spans="5:137">
      <c r="E595" s="183"/>
      <c r="F595" s="184"/>
      <c r="H595" s="183"/>
      <c r="I595" s="183"/>
      <c r="R595" s="185"/>
      <c r="S595" s="185"/>
      <c r="T595" s="185"/>
      <c r="U595" s="185"/>
      <c r="V595" s="185"/>
      <c r="W595" s="185"/>
      <c r="X595" s="185"/>
      <c r="Y595" s="185"/>
      <c r="Z595" s="185"/>
      <c r="AA595" s="185"/>
      <c r="AB595" s="185"/>
      <c r="AC595" s="185"/>
      <c r="AD595" s="185"/>
      <c r="AE595" s="185"/>
      <c r="AF595" s="185"/>
      <c r="AG595" s="185"/>
      <c r="AH595" s="185"/>
      <c r="AI595" s="185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  <c r="BZ595" s="32"/>
      <c r="CA595" s="32"/>
      <c r="CB595" s="32"/>
      <c r="EE595" s="185"/>
      <c r="EF595" s="185"/>
      <c r="EG595" s="185"/>
    </row>
    <row r="596" spans="5:137">
      <c r="E596" s="183"/>
      <c r="F596" s="184"/>
      <c r="H596" s="183"/>
      <c r="I596" s="183"/>
      <c r="R596" s="185"/>
      <c r="S596" s="185"/>
      <c r="T596" s="185"/>
      <c r="U596" s="185"/>
      <c r="V596" s="185"/>
      <c r="W596" s="185"/>
      <c r="X596" s="185"/>
      <c r="Y596" s="185"/>
      <c r="Z596" s="185"/>
      <c r="AA596" s="185"/>
      <c r="AB596" s="185"/>
      <c r="AC596" s="185"/>
      <c r="AD596" s="185"/>
      <c r="AE596" s="185"/>
      <c r="AF596" s="185"/>
      <c r="AG596" s="185"/>
      <c r="AH596" s="185"/>
      <c r="AI596" s="185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  <c r="BZ596" s="32"/>
      <c r="CA596" s="32"/>
      <c r="CB596" s="32"/>
      <c r="EE596" s="185"/>
      <c r="EF596" s="185"/>
      <c r="EG596" s="185"/>
    </row>
    <row r="597" spans="5:137">
      <c r="E597" s="183"/>
      <c r="F597" s="184"/>
      <c r="H597" s="183"/>
      <c r="I597" s="183"/>
      <c r="R597" s="185"/>
      <c r="S597" s="185"/>
      <c r="T597" s="185"/>
      <c r="U597" s="185"/>
      <c r="V597" s="185"/>
      <c r="W597" s="185"/>
      <c r="X597" s="185"/>
      <c r="Y597" s="185"/>
      <c r="Z597" s="185"/>
      <c r="AA597" s="185"/>
      <c r="AB597" s="185"/>
      <c r="AC597" s="185"/>
      <c r="AD597" s="185"/>
      <c r="AE597" s="185"/>
      <c r="AF597" s="185"/>
      <c r="AG597" s="185"/>
      <c r="AH597" s="185"/>
      <c r="AI597" s="185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  <c r="BZ597" s="32"/>
      <c r="CA597" s="32"/>
      <c r="CB597" s="32"/>
      <c r="EE597" s="185"/>
      <c r="EF597" s="185"/>
      <c r="EG597" s="185"/>
    </row>
    <row r="598" spans="5:137">
      <c r="E598" s="183"/>
      <c r="F598" s="184"/>
      <c r="H598" s="183"/>
      <c r="I598" s="183"/>
      <c r="R598" s="185"/>
      <c r="S598" s="185"/>
      <c r="T598" s="185"/>
      <c r="U598" s="185"/>
      <c r="V598" s="185"/>
      <c r="W598" s="185"/>
      <c r="X598" s="185"/>
      <c r="Y598" s="185"/>
      <c r="Z598" s="185"/>
      <c r="AA598" s="185"/>
      <c r="AB598" s="185"/>
      <c r="AC598" s="185"/>
      <c r="AD598" s="185"/>
      <c r="AE598" s="185"/>
      <c r="AF598" s="185"/>
      <c r="AG598" s="185"/>
      <c r="AH598" s="185"/>
      <c r="AI598" s="185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  <c r="BZ598" s="32"/>
      <c r="CA598" s="32"/>
      <c r="CB598" s="32"/>
      <c r="EE598" s="185"/>
      <c r="EF598" s="185"/>
      <c r="EG598" s="185"/>
    </row>
    <row r="599" spans="5:137">
      <c r="E599" s="183"/>
      <c r="F599" s="184"/>
      <c r="H599" s="183"/>
      <c r="I599" s="183"/>
      <c r="R599" s="185"/>
      <c r="S599" s="185"/>
      <c r="T599" s="185"/>
      <c r="U599" s="185"/>
      <c r="V599" s="185"/>
      <c r="W599" s="185"/>
      <c r="X599" s="185"/>
      <c r="Y599" s="185"/>
      <c r="Z599" s="185"/>
      <c r="AA599" s="185"/>
      <c r="AB599" s="185"/>
      <c r="AC599" s="185"/>
      <c r="AD599" s="185"/>
      <c r="AE599" s="185"/>
      <c r="AF599" s="185"/>
      <c r="AG599" s="185"/>
      <c r="AH599" s="185"/>
      <c r="AI599" s="185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  <c r="BZ599" s="32"/>
      <c r="CA599" s="32"/>
      <c r="CB599" s="32"/>
      <c r="EE599" s="185"/>
      <c r="EF599" s="185"/>
      <c r="EG599" s="185"/>
    </row>
    <row r="600" spans="5:137">
      <c r="E600" s="183"/>
      <c r="F600" s="184"/>
      <c r="H600" s="183"/>
      <c r="I600" s="183"/>
      <c r="R600" s="185"/>
      <c r="S600" s="185"/>
      <c r="T600" s="185"/>
      <c r="U600" s="185"/>
      <c r="V600" s="185"/>
      <c r="W600" s="185"/>
      <c r="X600" s="185"/>
      <c r="Y600" s="185"/>
      <c r="Z600" s="185"/>
      <c r="AA600" s="185"/>
      <c r="AB600" s="185"/>
      <c r="AC600" s="185"/>
      <c r="AD600" s="185"/>
      <c r="AE600" s="185"/>
      <c r="AF600" s="185"/>
      <c r="AG600" s="185"/>
      <c r="AH600" s="185"/>
      <c r="AI600" s="185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  <c r="BZ600" s="32"/>
      <c r="CA600" s="32"/>
      <c r="CB600" s="32"/>
      <c r="EE600" s="185"/>
      <c r="EF600" s="185"/>
      <c r="EG600" s="185"/>
    </row>
    <row r="601" spans="5:137">
      <c r="E601" s="183"/>
      <c r="F601" s="184"/>
      <c r="H601" s="183"/>
      <c r="I601" s="183"/>
      <c r="R601" s="185"/>
      <c r="S601" s="185"/>
      <c r="T601" s="185"/>
      <c r="U601" s="185"/>
      <c r="V601" s="185"/>
      <c r="W601" s="185"/>
      <c r="X601" s="185"/>
      <c r="Y601" s="185"/>
      <c r="Z601" s="185"/>
      <c r="AA601" s="185"/>
      <c r="AB601" s="185"/>
      <c r="AC601" s="185"/>
      <c r="AD601" s="185"/>
      <c r="AE601" s="185"/>
      <c r="AF601" s="185"/>
      <c r="AG601" s="185"/>
      <c r="AH601" s="185"/>
      <c r="AI601" s="185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  <c r="BZ601" s="32"/>
      <c r="CA601" s="32"/>
      <c r="CB601" s="32"/>
      <c r="EE601" s="185"/>
      <c r="EF601" s="185"/>
      <c r="EG601" s="185"/>
    </row>
    <row r="602" spans="5:137">
      <c r="E602" s="183"/>
      <c r="F602" s="184"/>
      <c r="H602" s="183"/>
      <c r="I602" s="183"/>
      <c r="R602" s="185"/>
      <c r="S602" s="185"/>
      <c r="T602" s="185"/>
      <c r="U602" s="185"/>
      <c r="V602" s="185"/>
      <c r="W602" s="185"/>
      <c r="X602" s="185"/>
      <c r="Y602" s="185"/>
      <c r="Z602" s="185"/>
      <c r="AA602" s="185"/>
      <c r="AB602" s="185"/>
      <c r="AC602" s="185"/>
      <c r="AD602" s="185"/>
      <c r="AE602" s="185"/>
      <c r="AF602" s="185"/>
      <c r="AG602" s="185"/>
      <c r="AH602" s="185"/>
      <c r="AI602" s="185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  <c r="BZ602" s="32"/>
      <c r="CA602" s="32"/>
      <c r="CB602" s="32"/>
      <c r="EE602" s="185"/>
      <c r="EF602" s="185"/>
      <c r="EG602" s="185"/>
    </row>
    <row r="603" spans="5:137">
      <c r="E603" s="183"/>
      <c r="F603" s="184"/>
      <c r="H603" s="183"/>
      <c r="I603" s="183"/>
      <c r="R603" s="185"/>
      <c r="S603" s="185"/>
      <c r="T603" s="185"/>
      <c r="U603" s="185"/>
      <c r="V603" s="185"/>
      <c r="W603" s="185"/>
      <c r="X603" s="185"/>
      <c r="Y603" s="185"/>
      <c r="Z603" s="185"/>
      <c r="AA603" s="185"/>
      <c r="AB603" s="185"/>
      <c r="AC603" s="185"/>
      <c r="AD603" s="185"/>
      <c r="AE603" s="185"/>
      <c r="AF603" s="185"/>
      <c r="AG603" s="185"/>
      <c r="AH603" s="185"/>
      <c r="AI603" s="185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  <c r="BZ603" s="32"/>
      <c r="CA603" s="32"/>
      <c r="CB603" s="32"/>
      <c r="EE603" s="185"/>
      <c r="EF603" s="185"/>
      <c r="EG603" s="185"/>
    </row>
    <row r="604" spans="5:137">
      <c r="E604" s="183"/>
      <c r="F604" s="184"/>
      <c r="H604" s="183"/>
      <c r="I604" s="183"/>
      <c r="R604" s="185"/>
      <c r="S604" s="185"/>
      <c r="T604" s="185"/>
      <c r="U604" s="185"/>
      <c r="V604" s="185"/>
      <c r="W604" s="185"/>
      <c r="X604" s="185"/>
      <c r="Y604" s="185"/>
      <c r="Z604" s="185"/>
      <c r="AA604" s="185"/>
      <c r="AB604" s="185"/>
      <c r="AC604" s="185"/>
      <c r="AD604" s="185"/>
      <c r="AE604" s="185"/>
      <c r="AF604" s="185"/>
      <c r="AG604" s="185"/>
      <c r="AH604" s="185"/>
      <c r="AI604" s="185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  <c r="BZ604" s="32"/>
      <c r="CA604" s="32"/>
      <c r="CB604" s="32"/>
      <c r="EE604" s="185"/>
      <c r="EF604" s="185"/>
      <c r="EG604" s="185"/>
    </row>
    <row r="605" spans="5:137">
      <c r="E605" s="183"/>
      <c r="F605" s="184"/>
      <c r="H605" s="183"/>
      <c r="I605" s="183"/>
      <c r="R605" s="185"/>
      <c r="S605" s="185"/>
      <c r="T605" s="185"/>
      <c r="U605" s="185"/>
      <c r="V605" s="185"/>
      <c r="W605" s="185"/>
      <c r="X605" s="185"/>
      <c r="Y605" s="185"/>
      <c r="Z605" s="185"/>
      <c r="AA605" s="185"/>
      <c r="AB605" s="185"/>
      <c r="AC605" s="185"/>
      <c r="AD605" s="185"/>
      <c r="AE605" s="185"/>
      <c r="AF605" s="185"/>
      <c r="AG605" s="185"/>
      <c r="AH605" s="185"/>
      <c r="AI605" s="185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  <c r="BZ605" s="32"/>
      <c r="CA605" s="32"/>
      <c r="CB605" s="32"/>
      <c r="EE605" s="185"/>
      <c r="EF605" s="185"/>
      <c r="EG605" s="185"/>
    </row>
    <row r="606" spans="5:137">
      <c r="E606" s="183"/>
      <c r="F606" s="184"/>
      <c r="H606" s="183"/>
      <c r="I606" s="183"/>
      <c r="R606" s="185"/>
      <c r="S606" s="185"/>
      <c r="T606" s="185"/>
      <c r="U606" s="185"/>
      <c r="V606" s="185"/>
      <c r="W606" s="185"/>
      <c r="X606" s="185"/>
      <c r="Y606" s="185"/>
      <c r="Z606" s="185"/>
      <c r="AA606" s="185"/>
      <c r="AB606" s="185"/>
      <c r="AC606" s="185"/>
      <c r="AD606" s="185"/>
      <c r="AE606" s="185"/>
      <c r="AF606" s="185"/>
      <c r="AG606" s="185"/>
      <c r="AH606" s="185"/>
      <c r="AI606" s="185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  <c r="BZ606" s="32"/>
      <c r="CA606" s="32"/>
      <c r="CB606" s="32"/>
      <c r="EE606" s="185"/>
      <c r="EF606" s="185"/>
      <c r="EG606" s="185"/>
    </row>
    <row r="607" spans="5:137">
      <c r="E607" s="183"/>
      <c r="F607" s="184"/>
      <c r="H607" s="183"/>
      <c r="I607" s="183"/>
      <c r="R607" s="185"/>
      <c r="S607" s="185"/>
      <c r="T607" s="185"/>
      <c r="U607" s="185"/>
      <c r="V607" s="185"/>
      <c r="W607" s="185"/>
      <c r="X607" s="185"/>
      <c r="Y607" s="185"/>
      <c r="Z607" s="185"/>
      <c r="AA607" s="185"/>
      <c r="AB607" s="185"/>
      <c r="AC607" s="185"/>
      <c r="AD607" s="185"/>
      <c r="AE607" s="185"/>
      <c r="AF607" s="185"/>
      <c r="AG607" s="185"/>
      <c r="AH607" s="185"/>
      <c r="AI607" s="185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  <c r="BZ607" s="32"/>
      <c r="CA607" s="32"/>
      <c r="CB607" s="32"/>
      <c r="EE607" s="185"/>
      <c r="EF607" s="185"/>
      <c r="EG607" s="185"/>
    </row>
    <row r="608" spans="5:137">
      <c r="E608" s="183"/>
      <c r="F608" s="184"/>
      <c r="H608" s="183"/>
      <c r="I608" s="183"/>
      <c r="R608" s="185"/>
      <c r="S608" s="185"/>
      <c r="T608" s="185"/>
      <c r="U608" s="185"/>
      <c r="V608" s="185"/>
      <c r="W608" s="185"/>
      <c r="X608" s="185"/>
      <c r="Y608" s="185"/>
      <c r="Z608" s="185"/>
      <c r="AA608" s="185"/>
      <c r="AB608" s="185"/>
      <c r="AC608" s="185"/>
      <c r="AD608" s="185"/>
      <c r="AE608" s="185"/>
      <c r="AF608" s="185"/>
      <c r="AG608" s="185"/>
      <c r="AH608" s="185"/>
      <c r="AI608" s="185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  <c r="BZ608" s="32"/>
      <c r="CA608" s="32"/>
      <c r="CB608" s="32"/>
      <c r="EE608" s="185"/>
      <c r="EF608" s="185"/>
      <c r="EG608" s="185"/>
    </row>
    <row r="609" spans="5:138">
      <c r="E609" s="183"/>
      <c r="F609" s="184"/>
      <c r="H609" s="183"/>
      <c r="I609" s="183"/>
      <c r="R609" s="185"/>
      <c r="S609" s="185"/>
      <c r="T609" s="185"/>
      <c r="U609" s="185"/>
      <c r="V609" s="185"/>
      <c r="W609" s="185"/>
      <c r="X609" s="185"/>
      <c r="Y609" s="185"/>
      <c r="Z609" s="185"/>
      <c r="AA609" s="185"/>
      <c r="AB609" s="185"/>
      <c r="AC609" s="185"/>
      <c r="AD609" s="185"/>
      <c r="AE609" s="185"/>
      <c r="AF609" s="185"/>
      <c r="AG609" s="185"/>
      <c r="AH609" s="185"/>
      <c r="AI609" s="185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  <c r="BZ609" s="32"/>
      <c r="CA609" s="32"/>
      <c r="CB609" s="32"/>
      <c r="EE609" s="185"/>
      <c r="EF609" s="185"/>
      <c r="EG609" s="185"/>
    </row>
    <row r="610" spans="5:138">
      <c r="E610" s="183"/>
      <c r="F610" s="184"/>
      <c r="H610" s="183"/>
      <c r="I610" s="183"/>
      <c r="R610" s="185"/>
      <c r="S610" s="185"/>
      <c r="T610" s="185"/>
      <c r="U610" s="185"/>
      <c r="V610" s="185"/>
      <c r="W610" s="185"/>
      <c r="X610" s="185"/>
      <c r="Y610" s="185"/>
      <c r="Z610" s="185"/>
      <c r="AA610" s="185"/>
      <c r="AB610" s="185"/>
      <c r="AC610" s="185"/>
      <c r="AD610" s="185"/>
      <c r="AE610" s="185"/>
      <c r="AF610" s="185"/>
      <c r="AG610" s="185"/>
      <c r="AH610" s="185"/>
      <c r="AI610" s="185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  <c r="BZ610" s="32"/>
      <c r="CA610" s="32"/>
      <c r="CB610" s="32"/>
      <c r="EE610" s="185"/>
      <c r="EF610" s="185"/>
      <c r="EG610" s="185"/>
    </row>
    <row r="611" spans="5:138">
      <c r="E611" s="183"/>
      <c r="F611" s="184"/>
      <c r="H611" s="183"/>
      <c r="I611" s="183"/>
      <c r="R611" s="185"/>
      <c r="S611" s="185"/>
      <c r="T611" s="185"/>
      <c r="U611" s="185"/>
      <c r="V611" s="185"/>
      <c r="W611" s="185"/>
      <c r="X611" s="185"/>
      <c r="Y611" s="185"/>
      <c r="Z611" s="185"/>
      <c r="AA611" s="185"/>
      <c r="AB611" s="185"/>
      <c r="AC611" s="185"/>
      <c r="AD611" s="185"/>
      <c r="AE611" s="185"/>
      <c r="AF611" s="185"/>
      <c r="AG611" s="185"/>
      <c r="AH611" s="185"/>
      <c r="AI611" s="185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  <c r="BZ611" s="32"/>
      <c r="CA611" s="32"/>
      <c r="CB611" s="32"/>
      <c r="EE611" s="185"/>
      <c r="EF611" s="185"/>
      <c r="EG611" s="185"/>
    </row>
    <row r="612" spans="5:138">
      <c r="E612" s="183"/>
      <c r="F612" s="184"/>
      <c r="H612" s="183"/>
      <c r="I612" s="183"/>
      <c r="R612" s="185"/>
      <c r="S612" s="185"/>
      <c r="T612" s="185"/>
      <c r="U612" s="185"/>
      <c r="V612" s="185"/>
      <c r="W612" s="185"/>
      <c r="X612" s="185"/>
      <c r="Y612" s="185"/>
      <c r="Z612" s="185"/>
      <c r="AA612" s="185"/>
      <c r="AB612" s="185"/>
      <c r="AC612" s="185"/>
      <c r="AD612" s="185"/>
      <c r="AE612" s="185"/>
      <c r="AF612" s="185"/>
      <c r="AG612" s="185"/>
      <c r="AH612" s="185"/>
      <c r="AI612" s="185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  <c r="BZ612" s="32"/>
      <c r="CA612" s="32"/>
      <c r="CB612" s="32"/>
      <c r="EE612" s="185"/>
      <c r="EF612" s="185"/>
      <c r="EG612" s="185"/>
    </row>
    <row r="613" spans="5:138">
      <c r="E613" s="183"/>
      <c r="F613" s="184"/>
      <c r="H613" s="183"/>
      <c r="I613" s="183"/>
      <c r="R613" s="185"/>
      <c r="S613" s="185"/>
      <c r="T613" s="185"/>
      <c r="U613" s="185"/>
      <c r="V613" s="185"/>
      <c r="W613" s="185"/>
      <c r="X613" s="185"/>
      <c r="Y613" s="185"/>
      <c r="Z613" s="185"/>
      <c r="AA613" s="185"/>
      <c r="AB613" s="185"/>
      <c r="AC613" s="185"/>
      <c r="AD613" s="185"/>
      <c r="AE613" s="185"/>
      <c r="AF613" s="185"/>
      <c r="AG613" s="185"/>
      <c r="AH613" s="185"/>
      <c r="AI613" s="185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  <c r="BZ613" s="32"/>
      <c r="CA613" s="32"/>
      <c r="CB613" s="32"/>
      <c r="EE613" s="185"/>
      <c r="EF613" s="185"/>
      <c r="EG613" s="185"/>
    </row>
    <row r="614" spans="5:138">
      <c r="E614" s="183"/>
      <c r="F614" s="184"/>
      <c r="H614" s="183"/>
      <c r="I614" s="183"/>
      <c r="R614" s="185"/>
      <c r="S614" s="185"/>
      <c r="T614" s="185"/>
      <c r="U614" s="185"/>
      <c r="V614" s="185"/>
      <c r="W614" s="185"/>
      <c r="X614" s="185"/>
      <c r="Y614" s="185"/>
      <c r="Z614" s="185"/>
      <c r="AA614" s="185"/>
      <c r="AB614" s="185"/>
      <c r="AC614" s="185"/>
      <c r="AD614" s="185"/>
      <c r="AE614" s="185"/>
      <c r="AF614" s="185"/>
      <c r="AG614" s="185"/>
      <c r="AH614" s="185"/>
      <c r="AI614" s="185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  <c r="BZ614" s="32"/>
      <c r="CA614" s="32"/>
      <c r="CB614" s="32"/>
      <c r="EE614" s="185"/>
      <c r="EF614" s="185"/>
      <c r="EG614" s="185"/>
    </row>
    <row r="615" spans="5:138">
      <c r="E615" s="183"/>
      <c r="F615" s="184"/>
      <c r="H615" s="183"/>
      <c r="I615" s="183"/>
      <c r="R615" s="185"/>
      <c r="S615" s="185"/>
      <c r="T615" s="185"/>
      <c r="U615" s="185"/>
      <c r="V615" s="185"/>
      <c r="W615" s="185"/>
      <c r="X615" s="185"/>
      <c r="Y615" s="185"/>
      <c r="Z615" s="185"/>
      <c r="AA615" s="185"/>
      <c r="AB615" s="185"/>
      <c r="AC615" s="185"/>
      <c r="AD615" s="185"/>
      <c r="AE615" s="185"/>
      <c r="AF615" s="185"/>
      <c r="AG615" s="185"/>
      <c r="AH615" s="185"/>
      <c r="AI615" s="185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  <c r="BZ615" s="32"/>
      <c r="CA615" s="32"/>
      <c r="CB615" s="32"/>
      <c r="EE615" s="185"/>
      <c r="EF615" s="185"/>
      <c r="EG615" s="185"/>
    </row>
    <row r="616" spans="5:138">
      <c r="E616" s="183"/>
      <c r="F616" s="184"/>
      <c r="H616" s="183"/>
      <c r="I616" s="183"/>
      <c r="R616" s="185"/>
      <c r="S616" s="185"/>
      <c r="T616" s="185"/>
      <c r="U616" s="185"/>
      <c r="V616" s="185"/>
      <c r="W616" s="185"/>
      <c r="X616" s="185"/>
      <c r="Y616" s="185"/>
      <c r="Z616" s="185"/>
      <c r="AA616" s="185"/>
      <c r="AB616" s="185"/>
      <c r="AC616" s="185"/>
      <c r="AD616" s="185"/>
      <c r="AE616" s="185"/>
      <c r="AF616" s="185"/>
      <c r="AG616" s="185"/>
      <c r="AH616" s="185"/>
      <c r="AI616" s="185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  <c r="BZ616" s="32"/>
      <c r="CA616" s="32"/>
      <c r="CB616" s="32"/>
      <c r="EE616" s="185"/>
      <c r="EF616" s="185"/>
      <c r="EG616" s="185"/>
    </row>
    <row r="617" spans="5:138">
      <c r="E617" s="183"/>
      <c r="F617" s="184"/>
      <c r="H617" s="183"/>
      <c r="I617" s="183"/>
      <c r="R617" s="185"/>
      <c r="S617" s="185"/>
      <c r="T617" s="185"/>
      <c r="U617" s="185"/>
      <c r="V617" s="185"/>
      <c r="W617" s="185"/>
      <c r="X617" s="185"/>
      <c r="Y617" s="185"/>
      <c r="Z617" s="185"/>
      <c r="AA617" s="185"/>
      <c r="AB617" s="185"/>
      <c r="AC617" s="185"/>
      <c r="AD617" s="185"/>
      <c r="AE617" s="185"/>
      <c r="AF617" s="185"/>
      <c r="AG617" s="185"/>
      <c r="AH617" s="185"/>
      <c r="AI617" s="185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  <c r="BZ617" s="32"/>
      <c r="CA617" s="32"/>
      <c r="CB617" s="32"/>
      <c r="EE617" s="185"/>
      <c r="EF617" s="185"/>
      <c r="EG617" s="185"/>
    </row>
    <row r="618" spans="5:138">
      <c r="E618" s="183"/>
      <c r="F618" s="184"/>
      <c r="H618" s="183"/>
      <c r="I618" s="183"/>
      <c r="R618" s="185"/>
      <c r="S618" s="185"/>
      <c r="T618" s="185"/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85"/>
      <c r="AE618" s="185"/>
      <c r="AF618" s="185"/>
      <c r="AG618" s="185"/>
      <c r="AH618" s="185"/>
      <c r="AI618" s="185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  <c r="BZ618" s="32"/>
      <c r="CA618" s="32"/>
      <c r="CB618" s="32"/>
      <c r="EE618" s="185"/>
      <c r="EF618" s="185"/>
      <c r="EG618" s="185"/>
    </row>
    <row r="619" spans="5:138">
      <c r="E619" s="183"/>
      <c r="F619" s="184"/>
      <c r="H619" s="183"/>
      <c r="I619" s="183"/>
      <c r="R619" s="185"/>
      <c r="S619" s="185"/>
      <c r="T619" s="185"/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85"/>
      <c r="AE619" s="185"/>
      <c r="AF619" s="185"/>
      <c r="AG619" s="185"/>
      <c r="AH619" s="185"/>
      <c r="AI619" s="185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  <c r="BZ619" s="32"/>
      <c r="CA619" s="32"/>
      <c r="CB619" s="32"/>
      <c r="EE619" s="185"/>
      <c r="EF619" s="185"/>
      <c r="EG619" s="185"/>
    </row>
    <row r="620" spans="5:138">
      <c r="E620" s="183"/>
      <c r="F620" s="184"/>
      <c r="H620" s="183"/>
      <c r="I620" s="183"/>
      <c r="R620" s="185"/>
      <c r="S620" s="185"/>
      <c r="T620" s="185"/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85"/>
      <c r="AE620" s="185"/>
      <c r="AF620" s="185"/>
      <c r="AG620" s="185"/>
      <c r="AH620" s="185"/>
      <c r="AI620" s="185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  <c r="BZ620" s="32"/>
      <c r="CA620" s="32"/>
      <c r="CB620" s="32"/>
      <c r="EE620" s="185"/>
      <c r="EF620" s="185"/>
      <c r="EG620" s="185"/>
    </row>
    <row r="621" spans="5:138">
      <c r="E621" s="183"/>
      <c r="F621" s="184"/>
      <c r="I621" s="183"/>
      <c r="R621" s="185"/>
      <c r="S621" s="185"/>
      <c r="T621" s="185"/>
      <c r="U621" s="185"/>
      <c r="V621" s="185"/>
      <c r="W621" s="185"/>
      <c r="X621" s="185"/>
      <c r="Y621" s="185"/>
      <c r="Z621" s="185"/>
      <c r="AA621" s="185"/>
      <c r="AB621" s="185"/>
      <c r="AC621" s="185"/>
      <c r="AD621" s="185"/>
      <c r="AE621" s="185"/>
      <c r="AF621" s="185"/>
      <c r="AG621" s="185"/>
      <c r="AH621" s="185"/>
      <c r="AI621" s="185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  <c r="BZ621" s="32"/>
      <c r="CA621" s="32"/>
      <c r="CB621" s="32"/>
      <c r="EE621" s="185"/>
      <c r="EF621" s="185"/>
      <c r="EG621" s="185"/>
    </row>
    <row r="622" spans="5:138">
      <c r="E622" s="183"/>
      <c r="F622" s="184"/>
      <c r="I622" s="183"/>
      <c r="R622" s="185"/>
      <c r="S622" s="185"/>
      <c r="T622" s="185"/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85"/>
      <c r="AE622" s="185"/>
      <c r="AF622" s="185"/>
      <c r="AG622" s="185"/>
      <c r="AH622" s="185"/>
      <c r="AI622" s="185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  <c r="BZ622" s="32"/>
      <c r="CA622" s="32"/>
      <c r="CB622" s="32"/>
      <c r="EE622" s="185"/>
      <c r="EF622" s="185"/>
      <c r="EG622" s="185"/>
    </row>
    <row r="623" spans="5:138">
      <c r="E623" s="183"/>
      <c r="F623" s="184"/>
      <c r="H623" s="183"/>
      <c r="I623" s="183"/>
      <c r="R623" s="185"/>
      <c r="S623" s="185"/>
      <c r="T623" s="185"/>
      <c r="U623" s="185"/>
      <c r="V623" s="185"/>
      <c r="W623" s="185"/>
      <c r="X623" s="185"/>
      <c r="Y623" s="185"/>
      <c r="Z623" s="185"/>
      <c r="AA623" s="185"/>
      <c r="AB623" s="185"/>
      <c r="AC623" s="185"/>
      <c r="AD623" s="185"/>
      <c r="AE623" s="185"/>
      <c r="AF623" s="185"/>
      <c r="AG623" s="185"/>
      <c r="AH623" s="185"/>
      <c r="AI623" s="185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  <c r="BZ623" s="32"/>
      <c r="CA623" s="32"/>
      <c r="CB623" s="32"/>
      <c r="EE623" s="185"/>
      <c r="EF623" s="185"/>
      <c r="EG623" s="185"/>
      <c r="EH623" s="185"/>
    </row>
    <row r="624" spans="5:138">
      <c r="E624" s="183"/>
      <c r="F624" s="184"/>
      <c r="I624" s="183"/>
      <c r="R624" s="185"/>
      <c r="S624" s="185"/>
      <c r="T624" s="185"/>
      <c r="U624" s="185"/>
      <c r="V624" s="185"/>
      <c r="W624" s="185"/>
      <c r="X624" s="185"/>
      <c r="Y624" s="185"/>
      <c r="Z624" s="185"/>
      <c r="AA624" s="185"/>
      <c r="AB624" s="185"/>
      <c r="AC624" s="185"/>
      <c r="AD624" s="185"/>
      <c r="AE624" s="185"/>
      <c r="AF624" s="185"/>
      <c r="AG624" s="185"/>
      <c r="AH624" s="185"/>
      <c r="AI624" s="185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  <c r="BZ624" s="32"/>
      <c r="CA624" s="32"/>
      <c r="CB624" s="32"/>
      <c r="EE624" s="185"/>
      <c r="EF624" s="185"/>
      <c r="EG624" s="185"/>
      <c r="EH624" s="185"/>
    </row>
    <row r="625" spans="5:138">
      <c r="E625" s="183"/>
      <c r="F625" s="184"/>
      <c r="H625" s="183"/>
      <c r="I625" s="183"/>
      <c r="R625" s="185"/>
      <c r="S625" s="185"/>
      <c r="T625" s="185"/>
      <c r="U625" s="185"/>
      <c r="V625" s="185"/>
      <c r="W625" s="185"/>
      <c r="X625" s="185"/>
      <c r="Y625" s="185"/>
      <c r="Z625" s="185"/>
      <c r="AA625" s="185"/>
      <c r="AB625" s="185"/>
      <c r="AC625" s="185"/>
      <c r="AD625" s="185"/>
      <c r="AE625" s="185"/>
      <c r="AF625" s="185"/>
      <c r="AG625" s="185"/>
      <c r="AH625" s="185"/>
      <c r="AI625" s="185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  <c r="BZ625" s="32"/>
      <c r="CA625" s="32"/>
      <c r="CB625" s="32"/>
      <c r="EE625" s="185"/>
      <c r="EF625" s="185"/>
      <c r="EG625" s="185"/>
      <c r="EH625" s="185"/>
    </row>
    <row r="626" spans="5:138">
      <c r="E626" s="183"/>
      <c r="F626" s="184"/>
      <c r="I626" s="183"/>
      <c r="R626" s="185"/>
      <c r="S626" s="185"/>
      <c r="T626" s="185"/>
      <c r="U626" s="185"/>
      <c r="V626" s="185"/>
      <c r="W626" s="185"/>
      <c r="X626" s="185"/>
      <c r="Y626" s="185"/>
      <c r="Z626" s="185"/>
      <c r="AA626" s="185"/>
      <c r="AB626" s="185"/>
      <c r="AC626" s="185"/>
      <c r="AD626" s="185"/>
      <c r="AE626" s="185"/>
      <c r="AF626" s="185"/>
      <c r="AG626" s="185"/>
      <c r="AH626" s="185"/>
      <c r="AI626" s="185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  <c r="BZ626" s="32"/>
      <c r="CA626" s="32"/>
      <c r="CB626" s="32"/>
      <c r="EE626" s="185"/>
      <c r="EF626" s="185"/>
      <c r="EG626" s="185"/>
      <c r="EH626" s="185"/>
    </row>
    <row r="627" spans="5:138">
      <c r="E627" s="183"/>
      <c r="F627" s="184"/>
      <c r="I627" s="183"/>
      <c r="R627" s="185"/>
      <c r="S627" s="185"/>
      <c r="T627" s="185"/>
      <c r="U627" s="185"/>
      <c r="V627" s="185"/>
      <c r="W627" s="185"/>
      <c r="X627" s="185"/>
      <c r="Y627" s="185"/>
      <c r="Z627" s="185"/>
      <c r="AA627" s="185"/>
      <c r="AB627" s="185"/>
      <c r="AC627" s="185"/>
      <c r="AD627" s="185"/>
      <c r="AE627" s="185"/>
      <c r="AF627" s="185"/>
      <c r="AG627" s="185"/>
      <c r="AH627" s="185"/>
      <c r="AI627" s="185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  <c r="BZ627" s="32"/>
      <c r="CA627" s="32"/>
      <c r="CB627" s="32"/>
      <c r="EE627" s="185"/>
      <c r="EF627" s="185"/>
      <c r="EG627" s="185"/>
      <c r="EH627" s="185"/>
    </row>
    <row r="628" spans="5:138">
      <c r="E628" s="183"/>
      <c r="F628" s="184"/>
      <c r="I628" s="183"/>
      <c r="R628" s="185"/>
      <c r="S628" s="185"/>
      <c r="T628" s="185"/>
      <c r="U628" s="185"/>
      <c r="V628" s="185"/>
      <c r="W628" s="185"/>
      <c r="X628" s="185"/>
      <c r="Y628" s="185"/>
      <c r="Z628" s="185"/>
      <c r="AA628" s="185"/>
      <c r="AB628" s="185"/>
      <c r="AC628" s="185"/>
      <c r="AD628" s="185"/>
      <c r="AE628" s="185"/>
      <c r="AF628" s="185"/>
      <c r="AG628" s="185"/>
      <c r="AH628" s="185"/>
      <c r="AI628" s="185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BZ628" s="32"/>
      <c r="CA628" s="32"/>
      <c r="CB628" s="32"/>
      <c r="EE628" s="185"/>
      <c r="EF628" s="185"/>
      <c r="EG628" s="185"/>
      <c r="EH628" s="185"/>
    </row>
    <row r="629" spans="5:138">
      <c r="E629" s="183"/>
      <c r="F629" s="184"/>
      <c r="I629" s="183"/>
      <c r="R629" s="185"/>
      <c r="S629" s="185"/>
      <c r="T629" s="185"/>
      <c r="U629" s="185"/>
      <c r="V629" s="185"/>
      <c r="W629" s="185"/>
      <c r="X629" s="185"/>
      <c r="Y629" s="185"/>
      <c r="Z629" s="185"/>
      <c r="AA629" s="185"/>
      <c r="AB629" s="185"/>
      <c r="AC629" s="185"/>
      <c r="AD629" s="185"/>
      <c r="AE629" s="185"/>
      <c r="AF629" s="185"/>
      <c r="AG629" s="185"/>
      <c r="AH629" s="185"/>
      <c r="AI629" s="185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BZ629" s="32"/>
      <c r="CA629" s="32"/>
      <c r="CB629" s="32"/>
      <c r="EE629" s="185"/>
      <c r="EF629" s="185"/>
      <c r="EG629" s="185"/>
      <c r="EH629" s="185"/>
    </row>
    <row r="630" spans="5:138">
      <c r="E630" s="183"/>
      <c r="F630" s="184"/>
      <c r="I630" s="183"/>
      <c r="R630" s="185"/>
      <c r="S630" s="185"/>
      <c r="T630" s="185"/>
      <c r="U630" s="185"/>
      <c r="V630" s="185"/>
      <c r="W630" s="185"/>
      <c r="X630" s="185"/>
      <c r="Y630" s="185"/>
      <c r="Z630" s="185"/>
      <c r="AA630" s="185"/>
      <c r="AB630" s="185"/>
      <c r="AC630" s="185"/>
      <c r="AD630" s="185"/>
      <c r="AE630" s="185"/>
      <c r="AF630" s="185"/>
      <c r="AG630" s="185"/>
      <c r="AH630" s="185"/>
      <c r="AI630" s="185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BZ630" s="32"/>
      <c r="CA630" s="32"/>
      <c r="CB630" s="32"/>
      <c r="EE630" s="185"/>
      <c r="EF630" s="185"/>
      <c r="EG630" s="185"/>
      <c r="EH630" s="185"/>
    </row>
    <row r="631" spans="5:138">
      <c r="E631" s="183"/>
      <c r="F631" s="184"/>
      <c r="I631" s="183"/>
      <c r="R631" s="185"/>
      <c r="S631" s="185"/>
      <c r="T631" s="185"/>
      <c r="U631" s="185"/>
      <c r="V631" s="185"/>
      <c r="W631" s="185"/>
      <c r="X631" s="185"/>
      <c r="Y631" s="185"/>
      <c r="Z631" s="185"/>
      <c r="AA631" s="185"/>
      <c r="AB631" s="185"/>
      <c r="AC631" s="185"/>
      <c r="AD631" s="185"/>
      <c r="AE631" s="185"/>
      <c r="AF631" s="185"/>
      <c r="AG631" s="185"/>
      <c r="AH631" s="185"/>
      <c r="AI631" s="185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BZ631" s="32"/>
      <c r="CA631" s="32"/>
      <c r="CB631" s="32"/>
      <c r="EE631" s="185"/>
      <c r="EF631" s="185"/>
      <c r="EG631" s="185"/>
    </row>
    <row r="632" spans="5:138">
      <c r="E632" s="183"/>
      <c r="F632" s="184"/>
      <c r="I632" s="183"/>
      <c r="R632" s="185"/>
      <c r="S632" s="185"/>
      <c r="T632" s="185"/>
      <c r="U632" s="185"/>
      <c r="V632" s="185"/>
      <c r="W632" s="185"/>
      <c r="X632" s="185"/>
      <c r="Y632" s="185"/>
      <c r="Z632" s="185"/>
      <c r="AA632" s="185"/>
      <c r="AB632" s="185"/>
      <c r="AC632" s="185"/>
      <c r="AD632" s="185"/>
      <c r="AE632" s="185"/>
      <c r="AF632" s="185"/>
      <c r="AG632" s="185"/>
      <c r="AH632" s="185"/>
      <c r="AI632" s="185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BZ632" s="32"/>
      <c r="CA632" s="32"/>
      <c r="CB632" s="32"/>
      <c r="EE632" s="185"/>
      <c r="EF632" s="185"/>
      <c r="EG632" s="185"/>
    </row>
    <row r="633" spans="5:138">
      <c r="E633" s="183"/>
      <c r="F633" s="184"/>
      <c r="G633" s="185"/>
      <c r="I633" s="183"/>
      <c r="J633" s="185"/>
      <c r="K633" s="185"/>
      <c r="N633" s="185"/>
      <c r="O633" s="185"/>
      <c r="P633" s="185"/>
      <c r="Q633" s="185"/>
      <c r="R633" s="185"/>
      <c r="S633" s="185"/>
      <c r="T633" s="185"/>
      <c r="U633" s="185"/>
      <c r="V633" s="185"/>
      <c r="W633" s="185"/>
      <c r="X633" s="185"/>
      <c r="Y633" s="185"/>
      <c r="Z633" s="185"/>
      <c r="AA633" s="185"/>
      <c r="AB633" s="185"/>
      <c r="AC633" s="185"/>
      <c r="AD633" s="185"/>
      <c r="AE633" s="185"/>
      <c r="AF633" s="185"/>
      <c r="AG633" s="185"/>
      <c r="AH633" s="185"/>
      <c r="AI633" s="185"/>
      <c r="AJ633" s="185"/>
      <c r="AK633" s="185"/>
      <c r="AL633" s="185"/>
      <c r="AM633" s="185"/>
      <c r="AN633" s="185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BZ633" s="32"/>
      <c r="CA633" s="32"/>
      <c r="CB633" s="32"/>
      <c r="ED633" s="185"/>
      <c r="EE633" s="185"/>
      <c r="EF633" s="185"/>
      <c r="EG633" s="185"/>
    </row>
    <row r="634" spans="5:138">
      <c r="E634" s="183"/>
      <c r="F634" s="184"/>
      <c r="H634" s="183"/>
      <c r="I634" s="183"/>
      <c r="R634" s="185"/>
      <c r="S634" s="185"/>
      <c r="T634" s="185"/>
      <c r="U634" s="185"/>
      <c r="V634" s="185"/>
      <c r="W634" s="185"/>
      <c r="X634" s="185"/>
      <c r="Y634" s="185"/>
      <c r="Z634" s="185"/>
      <c r="AA634" s="185"/>
      <c r="AB634" s="185"/>
      <c r="AC634" s="185"/>
      <c r="AD634" s="185"/>
      <c r="AE634" s="185"/>
      <c r="AF634" s="185"/>
      <c r="AG634" s="185"/>
      <c r="AH634" s="185"/>
      <c r="AI634" s="185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BZ634" s="32"/>
      <c r="CA634" s="32"/>
      <c r="CB634" s="32"/>
      <c r="EE634" s="185"/>
      <c r="EF634" s="185"/>
      <c r="EG634" s="185"/>
    </row>
    <row r="635" spans="5:138">
      <c r="E635" s="183"/>
      <c r="F635" s="184"/>
      <c r="H635" s="183"/>
      <c r="I635" s="183"/>
      <c r="R635" s="185"/>
      <c r="S635" s="185"/>
      <c r="T635" s="185"/>
      <c r="U635" s="185"/>
      <c r="V635" s="185"/>
      <c r="W635" s="185"/>
      <c r="X635" s="185"/>
      <c r="Y635" s="185"/>
      <c r="Z635" s="185"/>
      <c r="AA635" s="185"/>
      <c r="AB635" s="185"/>
      <c r="AC635" s="185"/>
      <c r="AD635" s="185"/>
      <c r="AE635" s="185"/>
      <c r="AF635" s="185"/>
      <c r="AG635" s="185"/>
      <c r="AH635" s="185"/>
      <c r="AI635" s="185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BZ635" s="32"/>
      <c r="CA635" s="32"/>
      <c r="CB635" s="32"/>
      <c r="EE635" s="185"/>
      <c r="EF635" s="185"/>
      <c r="EG635" s="185"/>
    </row>
    <row r="636" spans="5:138">
      <c r="E636" s="183"/>
      <c r="F636" s="184"/>
      <c r="H636" s="183"/>
      <c r="I636" s="183"/>
      <c r="R636" s="185"/>
      <c r="S636" s="185"/>
      <c r="T636" s="185"/>
      <c r="U636" s="185"/>
      <c r="V636" s="185"/>
      <c r="W636" s="185"/>
      <c r="X636" s="185"/>
      <c r="Y636" s="185"/>
      <c r="Z636" s="185"/>
      <c r="AA636" s="185"/>
      <c r="AB636" s="185"/>
      <c r="AC636" s="185"/>
      <c r="AD636" s="185"/>
      <c r="AE636" s="185"/>
      <c r="AF636" s="185"/>
      <c r="AG636" s="185"/>
      <c r="AH636" s="185"/>
      <c r="AI636" s="185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BZ636" s="32"/>
      <c r="CA636" s="32"/>
      <c r="CB636" s="32"/>
      <c r="EE636" s="185"/>
      <c r="EF636" s="185"/>
      <c r="EG636" s="185"/>
    </row>
    <row r="637" spans="5:138">
      <c r="E637" s="183"/>
      <c r="F637" s="184"/>
      <c r="H637" s="183"/>
      <c r="I637" s="183"/>
      <c r="R637" s="185"/>
      <c r="S637" s="185"/>
      <c r="T637" s="185"/>
      <c r="U637" s="185"/>
      <c r="V637" s="185"/>
      <c r="W637" s="185"/>
      <c r="X637" s="185"/>
      <c r="Y637" s="185"/>
      <c r="Z637" s="185"/>
      <c r="AA637" s="185"/>
      <c r="AB637" s="185"/>
      <c r="AC637" s="185"/>
      <c r="AD637" s="185"/>
      <c r="AE637" s="185"/>
      <c r="AF637" s="185"/>
      <c r="AG637" s="185"/>
      <c r="AH637" s="185"/>
      <c r="AI637" s="185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BZ637" s="32"/>
      <c r="CA637" s="32"/>
      <c r="CB637" s="32"/>
      <c r="EE637" s="185"/>
      <c r="EF637" s="185"/>
      <c r="EG637" s="185"/>
    </row>
    <row r="638" spans="5:138">
      <c r="E638" s="183"/>
      <c r="F638" s="184"/>
      <c r="H638" s="183"/>
      <c r="I638" s="183"/>
      <c r="R638" s="185"/>
      <c r="S638" s="185"/>
      <c r="T638" s="185"/>
      <c r="U638" s="185"/>
      <c r="V638" s="185"/>
      <c r="W638" s="185"/>
      <c r="X638" s="185"/>
      <c r="Y638" s="185"/>
      <c r="Z638" s="185"/>
      <c r="AA638" s="185"/>
      <c r="AB638" s="185"/>
      <c r="AC638" s="185"/>
      <c r="AD638" s="185"/>
      <c r="AE638" s="185"/>
      <c r="AF638" s="185"/>
      <c r="AG638" s="185"/>
      <c r="AH638" s="185"/>
      <c r="AI638" s="185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BZ638" s="32"/>
      <c r="CA638" s="32"/>
      <c r="CB638" s="32"/>
      <c r="EE638" s="185"/>
      <c r="EF638" s="185"/>
      <c r="EG638" s="185"/>
    </row>
    <row r="639" spans="5:138">
      <c r="E639" s="183"/>
      <c r="F639" s="184"/>
      <c r="H639" s="183"/>
      <c r="I639" s="183"/>
      <c r="R639" s="185"/>
      <c r="S639" s="185"/>
      <c r="T639" s="185"/>
      <c r="U639" s="185"/>
      <c r="V639" s="185"/>
      <c r="W639" s="185"/>
      <c r="X639" s="185"/>
      <c r="Y639" s="185"/>
      <c r="Z639" s="185"/>
      <c r="AA639" s="185"/>
      <c r="AB639" s="185"/>
      <c r="AC639" s="185"/>
      <c r="AD639" s="185"/>
      <c r="AE639" s="185"/>
      <c r="AF639" s="185"/>
      <c r="AG639" s="185"/>
      <c r="AH639" s="185"/>
      <c r="AI639" s="185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BZ639" s="32"/>
      <c r="CA639" s="32"/>
      <c r="CB639" s="32"/>
      <c r="EE639" s="185"/>
      <c r="EF639" s="185"/>
      <c r="EG639" s="185"/>
    </row>
    <row r="640" spans="5:138">
      <c r="E640" s="183"/>
      <c r="F640" s="184"/>
      <c r="H640" s="183"/>
      <c r="I640" s="183"/>
      <c r="R640" s="185"/>
      <c r="S640" s="185"/>
      <c r="T640" s="185"/>
      <c r="U640" s="185"/>
      <c r="V640" s="185"/>
      <c r="W640" s="185"/>
      <c r="X640" s="185"/>
      <c r="Y640" s="185"/>
      <c r="Z640" s="185"/>
      <c r="AA640" s="185"/>
      <c r="AB640" s="185"/>
      <c r="AC640" s="185"/>
      <c r="AD640" s="185"/>
      <c r="AE640" s="185"/>
      <c r="AF640" s="185"/>
      <c r="AG640" s="185"/>
      <c r="AH640" s="185"/>
      <c r="AI640" s="185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  <c r="BZ640" s="32"/>
      <c r="CA640" s="32"/>
      <c r="CB640" s="32"/>
      <c r="EE640" s="185"/>
      <c r="EF640" s="185"/>
      <c r="EG640" s="185"/>
    </row>
    <row r="641" spans="5:137">
      <c r="E641" s="183"/>
      <c r="F641" s="184"/>
      <c r="H641" s="183"/>
      <c r="I641" s="183"/>
      <c r="R641" s="185"/>
      <c r="S641" s="185"/>
      <c r="T641" s="185"/>
      <c r="U641" s="185"/>
      <c r="V641" s="185"/>
      <c r="W641" s="185"/>
      <c r="X641" s="185"/>
      <c r="Y641" s="185"/>
      <c r="Z641" s="185"/>
      <c r="AA641" s="185"/>
      <c r="AB641" s="185"/>
      <c r="AC641" s="185"/>
      <c r="AD641" s="185"/>
      <c r="AE641" s="185"/>
      <c r="AF641" s="185"/>
      <c r="AG641" s="185"/>
      <c r="AH641" s="185"/>
      <c r="AI641" s="185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BZ641" s="32"/>
      <c r="CA641" s="32"/>
      <c r="CB641" s="32"/>
      <c r="EE641" s="185"/>
      <c r="EF641" s="185"/>
      <c r="EG641" s="185"/>
    </row>
    <row r="642" spans="5:137">
      <c r="E642" s="183"/>
      <c r="F642" s="184"/>
      <c r="H642" s="183"/>
      <c r="I642" s="183"/>
      <c r="R642" s="185"/>
      <c r="S642" s="185"/>
      <c r="T642" s="185"/>
      <c r="U642" s="185"/>
      <c r="V642" s="185"/>
      <c r="W642" s="185"/>
      <c r="X642" s="185"/>
      <c r="Y642" s="185"/>
      <c r="Z642" s="185"/>
      <c r="AA642" s="185"/>
      <c r="AB642" s="185"/>
      <c r="AC642" s="185"/>
      <c r="AD642" s="185"/>
      <c r="AE642" s="185"/>
      <c r="AF642" s="185"/>
      <c r="AG642" s="185"/>
      <c r="AH642" s="185"/>
      <c r="AI642" s="185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BZ642" s="32"/>
      <c r="CA642" s="32"/>
      <c r="CB642" s="32"/>
      <c r="EE642" s="185"/>
      <c r="EF642" s="185"/>
      <c r="EG642" s="185"/>
    </row>
    <row r="643" spans="5:137">
      <c r="E643" s="183"/>
      <c r="F643" s="184"/>
      <c r="H643" s="183"/>
      <c r="I643" s="183"/>
      <c r="R643" s="185"/>
      <c r="S643" s="185"/>
      <c r="T643" s="185"/>
      <c r="U643" s="185"/>
      <c r="V643" s="185"/>
      <c r="W643" s="185"/>
      <c r="X643" s="185"/>
      <c r="Y643" s="185"/>
      <c r="Z643" s="185"/>
      <c r="AA643" s="185"/>
      <c r="AB643" s="185"/>
      <c r="AC643" s="185"/>
      <c r="AD643" s="185"/>
      <c r="AE643" s="185"/>
      <c r="AF643" s="185"/>
      <c r="AG643" s="185"/>
      <c r="AH643" s="185"/>
      <c r="AI643" s="185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BZ643" s="32"/>
      <c r="CA643" s="32"/>
      <c r="CB643" s="32"/>
      <c r="EE643" s="185"/>
      <c r="EF643" s="185"/>
      <c r="EG643" s="185"/>
    </row>
    <row r="644" spans="5:137">
      <c r="E644" s="183"/>
      <c r="F644" s="184"/>
      <c r="H644" s="183"/>
      <c r="I644" s="183"/>
      <c r="R644" s="185"/>
      <c r="S644" s="185"/>
      <c r="T644" s="185"/>
      <c r="U644" s="185"/>
      <c r="V644" s="185"/>
      <c r="W644" s="185"/>
      <c r="X644" s="185"/>
      <c r="Y644" s="185"/>
      <c r="Z644" s="185"/>
      <c r="AA644" s="185"/>
      <c r="AB644" s="185"/>
      <c r="AC644" s="185"/>
      <c r="AD644" s="185"/>
      <c r="AE644" s="185"/>
      <c r="AF644" s="185"/>
      <c r="AG644" s="185"/>
      <c r="AH644" s="185"/>
      <c r="AI644" s="185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BZ644" s="32"/>
      <c r="CA644" s="32"/>
      <c r="CB644" s="32"/>
      <c r="EE644" s="185"/>
      <c r="EF644" s="185"/>
      <c r="EG644" s="185"/>
    </row>
    <row r="645" spans="5:137">
      <c r="E645" s="183"/>
      <c r="F645" s="184"/>
      <c r="H645" s="183"/>
      <c r="I645" s="183"/>
      <c r="R645" s="185"/>
      <c r="S645" s="185"/>
      <c r="T645" s="185"/>
      <c r="U645" s="185"/>
      <c r="V645" s="185"/>
      <c r="W645" s="185"/>
      <c r="X645" s="185"/>
      <c r="Y645" s="185"/>
      <c r="Z645" s="185"/>
      <c r="AA645" s="185"/>
      <c r="AB645" s="185"/>
      <c r="AC645" s="185"/>
      <c r="AD645" s="185"/>
      <c r="AE645" s="185"/>
      <c r="AF645" s="185"/>
      <c r="AG645" s="185"/>
      <c r="AH645" s="185"/>
      <c r="AI645" s="185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BZ645" s="32"/>
      <c r="CA645" s="32"/>
      <c r="CB645" s="32"/>
      <c r="EE645" s="185"/>
      <c r="EF645" s="185"/>
      <c r="EG645" s="185"/>
    </row>
    <row r="646" spans="5:137">
      <c r="E646" s="183"/>
      <c r="F646" s="184"/>
      <c r="H646" s="183"/>
      <c r="I646" s="183"/>
      <c r="R646" s="185"/>
      <c r="S646" s="185"/>
      <c r="T646" s="185"/>
      <c r="U646" s="185"/>
      <c r="V646" s="185"/>
      <c r="W646" s="185"/>
      <c r="X646" s="185"/>
      <c r="Y646" s="185"/>
      <c r="Z646" s="185"/>
      <c r="AA646" s="185"/>
      <c r="AB646" s="185"/>
      <c r="AC646" s="185"/>
      <c r="AD646" s="185"/>
      <c r="AE646" s="185"/>
      <c r="AF646" s="185"/>
      <c r="AG646" s="185"/>
      <c r="AH646" s="185"/>
      <c r="AI646" s="185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BZ646" s="32"/>
      <c r="CA646" s="32"/>
      <c r="CB646" s="32"/>
      <c r="EE646" s="185"/>
      <c r="EF646" s="185"/>
      <c r="EG646" s="185"/>
    </row>
    <row r="647" spans="5:137">
      <c r="E647" s="183"/>
      <c r="F647" s="184"/>
      <c r="H647" s="183"/>
      <c r="I647" s="183"/>
      <c r="R647" s="185"/>
      <c r="S647" s="185"/>
      <c r="T647" s="185"/>
      <c r="U647" s="185"/>
      <c r="V647" s="185"/>
      <c r="W647" s="185"/>
      <c r="X647" s="185"/>
      <c r="Y647" s="185"/>
      <c r="Z647" s="185"/>
      <c r="AA647" s="185"/>
      <c r="AB647" s="185"/>
      <c r="AC647" s="185"/>
      <c r="AD647" s="185"/>
      <c r="AE647" s="185"/>
      <c r="AF647" s="185"/>
      <c r="AG647" s="185"/>
      <c r="AH647" s="185"/>
      <c r="AI647" s="185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  <c r="BZ647" s="32"/>
      <c r="CA647" s="32"/>
      <c r="CB647" s="32"/>
      <c r="EE647" s="185"/>
      <c r="EF647" s="185"/>
      <c r="EG647" s="185"/>
    </row>
    <row r="648" spans="5:137">
      <c r="E648" s="183"/>
      <c r="F648" s="184"/>
      <c r="H648" s="183"/>
      <c r="I648" s="183"/>
      <c r="R648" s="185"/>
      <c r="S648" s="185"/>
      <c r="T648" s="185"/>
      <c r="U648" s="185"/>
      <c r="V648" s="185"/>
      <c r="W648" s="185"/>
      <c r="X648" s="185"/>
      <c r="Y648" s="185"/>
      <c r="Z648" s="185"/>
      <c r="AA648" s="185"/>
      <c r="AB648" s="185"/>
      <c r="AC648" s="185"/>
      <c r="AD648" s="185"/>
      <c r="AE648" s="185"/>
      <c r="AF648" s="185"/>
      <c r="AG648" s="185"/>
      <c r="AH648" s="185"/>
      <c r="AI648" s="185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BZ648" s="32"/>
      <c r="CA648" s="32"/>
      <c r="CB648" s="32"/>
      <c r="EE648" s="185"/>
      <c r="EF648" s="185"/>
      <c r="EG648" s="185"/>
    </row>
    <row r="649" spans="5:137">
      <c r="E649" s="183"/>
      <c r="F649" s="184"/>
      <c r="H649" s="183"/>
      <c r="I649" s="183"/>
      <c r="R649" s="185"/>
      <c r="S649" s="185"/>
      <c r="T649" s="185"/>
      <c r="U649" s="185"/>
      <c r="V649" s="185"/>
      <c r="W649" s="185"/>
      <c r="X649" s="185"/>
      <c r="Y649" s="185"/>
      <c r="Z649" s="185"/>
      <c r="AA649" s="185"/>
      <c r="AB649" s="185"/>
      <c r="AC649" s="185"/>
      <c r="AD649" s="185"/>
      <c r="AE649" s="185"/>
      <c r="AF649" s="185"/>
      <c r="AG649" s="185"/>
      <c r="AH649" s="185"/>
      <c r="AI649" s="185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BZ649" s="32"/>
      <c r="CA649" s="32"/>
      <c r="CB649" s="32"/>
      <c r="EE649" s="185"/>
      <c r="EF649" s="185"/>
      <c r="EG649" s="185"/>
    </row>
    <row r="650" spans="5:137">
      <c r="E650" s="183"/>
      <c r="F650" s="184"/>
      <c r="H650" s="183"/>
      <c r="I650" s="183"/>
      <c r="R650" s="185"/>
      <c r="S650" s="185"/>
      <c r="T650" s="185"/>
      <c r="U650" s="185"/>
      <c r="V650" s="185"/>
      <c r="W650" s="185"/>
      <c r="X650" s="185"/>
      <c r="Y650" s="185"/>
      <c r="Z650" s="185"/>
      <c r="AA650" s="185"/>
      <c r="AB650" s="185"/>
      <c r="AC650" s="185"/>
      <c r="AD650" s="185"/>
      <c r="AE650" s="185"/>
      <c r="AF650" s="185"/>
      <c r="AG650" s="185"/>
      <c r="AH650" s="185"/>
      <c r="AI650" s="185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BZ650" s="32"/>
      <c r="CA650" s="32"/>
      <c r="CB650" s="32"/>
      <c r="EE650" s="185"/>
      <c r="EF650" s="185"/>
      <c r="EG650" s="185"/>
    </row>
    <row r="651" spans="5:137">
      <c r="E651" s="183"/>
      <c r="F651" s="184"/>
      <c r="H651" s="183"/>
      <c r="I651" s="183"/>
      <c r="R651" s="185"/>
      <c r="S651" s="185"/>
      <c r="T651" s="185"/>
      <c r="U651" s="185"/>
      <c r="V651" s="185"/>
      <c r="W651" s="185"/>
      <c r="X651" s="185"/>
      <c r="Y651" s="185"/>
      <c r="Z651" s="185"/>
      <c r="AA651" s="185"/>
      <c r="AB651" s="185"/>
      <c r="AC651" s="185"/>
      <c r="AD651" s="185"/>
      <c r="AE651" s="185"/>
      <c r="AF651" s="185"/>
      <c r="AG651" s="185"/>
      <c r="AH651" s="185"/>
      <c r="AI651" s="185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BZ651" s="32"/>
      <c r="CA651" s="32"/>
      <c r="CB651" s="32"/>
      <c r="EE651" s="185"/>
      <c r="EF651" s="185"/>
      <c r="EG651" s="185"/>
    </row>
    <row r="652" spans="5:137">
      <c r="E652" s="183"/>
      <c r="F652" s="184"/>
      <c r="H652" s="183"/>
      <c r="I652" s="183"/>
      <c r="R652" s="185"/>
      <c r="S652" s="185"/>
      <c r="T652" s="185"/>
      <c r="U652" s="185"/>
      <c r="V652" s="185"/>
      <c r="W652" s="185"/>
      <c r="X652" s="185"/>
      <c r="Y652" s="185"/>
      <c r="Z652" s="185"/>
      <c r="AA652" s="185"/>
      <c r="AB652" s="185"/>
      <c r="AC652" s="185"/>
      <c r="AD652" s="185"/>
      <c r="AE652" s="185"/>
      <c r="AF652" s="185"/>
      <c r="AG652" s="185"/>
      <c r="AH652" s="185"/>
      <c r="AI652" s="185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BZ652" s="32"/>
      <c r="CA652" s="32"/>
      <c r="CB652" s="32"/>
      <c r="EE652" s="185"/>
      <c r="EF652" s="185"/>
      <c r="EG652" s="185"/>
    </row>
    <row r="653" spans="5:137">
      <c r="E653" s="183"/>
      <c r="F653" s="184"/>
      <c r="H653" s="183"/>
      <c r="I653" s="183"/>
      <c r="R653" s="185"/>
      <c r="S653" s="185"/>
      <c r="T653" s="185"/>
      <c r="U653" s="185"/>
      <c r="V653" s="185"/>
      <c r="W653" s="185"/>
      <c r="X653" s="185"/>
      <c r="Y653" s="185"/>
      <c r="Z653" s="185"/>
      <c r="AA653" s="185"/>
      <c r="AB653" s="185"/>
      <c r="AC653" s="185"/>
      <c r="AD653" s="185"/>
      <c r="AE653" s="185"/>
      <c r="AF653" s="185"/>
      <c r="AG653" s="185"/>
      <c r="AH653" s="185"/>
      <c r="AI653" s="185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BZ653" s="32"/>
      <c r="CA653" s="32"/>
      <c r="CB653" s="32"/>
      <c r="EE653" s="185"/>
      <c r="EF653" s="185"/>
      <c r="EG653" s="185"/>
    </row>
    <row r="654" spans="5:137">
      <c r="E654" s="183"/>
      <c r="F654" s="184"/>
      <c r="H654" s="183"/>
      <c r="I654" s="183"/>
      <c r="R654" s="185"/>
      <c r="S654" s="185"/>
      <c r="T654" s="185"/>
      <c r="U654" s="185"/>
      <c r="V654" s="185"/>
      <c r="W654" s="185"/>
      <c r="X654" s="185"/>
      <c r="Y654" s="185"/>
      <c r="Z654" s="185"/>
      <c r="AA654" s="185"/>
      <c r="AB654" s="185"/>
      <c r="AC654" s="185"/>
      <c r="AD654" s="185"/>
      <c r="AE654" s="185"/>
      <c r="AF654" s="185"/>
      <c r="AG654" s="185"/>
      <c r="AH654" s="185"/>
      <c r="AI654" s="185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BZ654" s="32"/>
      <c r="CA654" s="32"/>
      <c r="CB654" s="32"/>
      <c r="EE654" s="185"/>
      <c r="EF654" s="185"/>
      <c r="EG654" s="185"/>
    </row>
    <row r="655" spans="5:137">
      <c r="E655" s="183"/>
      <c r="F655" s="184"/>
      <c r="H655" s="183"/>
      <c r="I655" s="183"/>
      <c r="R655" s="185"/>
      <c r="S655" s="185"/>
      <c r="T655" s="185"/>
      <c r="U655" s="185"/>
      <c r="V655" s="185"/>
      <c r="W655" s="185"/>
      <c r="X655" s="185"/>
      <c r="Y655" s="185"/>
      <c r="Z655" s="185"/>
      <c r="AA655" s="185"/>
      <c r="AB655" s="185"/>
      <c r="AC655" s="185"/>
      <c r="AD655" s="185"/>
      <c r="AE655" s="185"/>
      <c r="AF655" s="185"/>
      <c r="AG655" s="185"/>
      <c r="AH655" s="185"/>
      <c r="AI655" s="185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BZ655" s="32"/>
      <c r="CA655" s="32"/>
      <c r="CB655" s="32"/>
      <c r="EE655" s="185"/>
      <c r="EF655" s="185"/>
      <c r="EG655" s="185"/>
    </row>
    <row r="656" spans="5:137">
      <c r="E656" s="183"/>
      <c r="F656" s="184"/>
      <c r="H656" s="183"/>
      <c r="I656" s="183"/>
      <c r="R656" s="185"/>
      <c r="S656" s="185"/>
      <c r="T656" s="185"/>
      <c r="U656" s="185"/>
      <c r="V656" s="185"/>
      <c r="W656" s="185"/>
      <c r="X656" s="185"/>
      <c r="Y656" s="185"/>
      <c r="Z656" s="185"/>
      <c r="AA656" s="185"/>
      <c r="AB656" s="185"/>
      <c r="AC656" s="185"/>
      <c r="AD656" s="185"/>
      <c r="AE656" s="185"/>
      <c r="AF656" s="185"/>
      <c r="AG656" s="185"/>
      <c r="AH656" s="185"/>
      <c r="AI656" s="185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BZ656" s="32"/>
      <c r="CA656" s="32"/>
      <c r="CB656" s="32"/>
      <c r="EE656" s="185"/>
      <c r="EF656" s="185"/>
      <c r="EG656" s="185"/>
    </row>
    <row r="657" spans="5:137">
      <c r="E657" s="183"/>
      <c r="F657" s="184"/>
      <c r="H657" s="183"/>
      <c r="I657" s="183"/>
      <c r="R657" s="185"/>
      <c r="S657" s="185"/>
      <c r="T657" s="185"/>
      <c r="U657" s="185"/>
      <c r="V657" s="185"/>
      <c r="W657" s="185"/>
      <c r="X657" s="185"/>
      <c r="Y657" s="185"/>
      <c r="Z657" s="185"/>
      <c r="AA657" s="185"/>
      <c r="AB657" s="185"/>
      <c r="AC657" s="185"/>
      <c r="AD657" s="185"/>
      <c r="AE657" s="185"/>
      <c r="AF657" s="185"/>
      <c r="AG657" s="185"/>
      <c r="AH657" s="185"/>
      <c r="AI657" s="185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BZ657" s="32"/>
      <c r="CA657" s="32"/>
      <c r="CB657" s="32"/>
      <c r="EE657" s="185"/>
      <c r="EF657" s="185"/>
      <c r="EG657" s="185"/>
    </row>
    <row r="658" spans="5:137">
      <c r="E658" s="183"/>
      <c r="F658" s="184"/>
      <c r="H658" s="183"/>
      <c r="I658" s="183"/>
      <c r="R658" s="185"/>
      <c r="S658" s="185"/>
      <c r="T658" s="185"/>
      <c r="U658" s="185"/>
      <c r="V658" s="185"/>
      <c r="W658" s="185"/>
      <c r="X658" s="185"/>
      <c r="Y658" s="185"/>
      <c r="Z658" s="185"/>
      <c r="AA658" s="185"/>
      <c r="AB658" s="185"/>
      <c r="AC658" s="185"/>
      <c r="AD658" s="185"/>
      <c r="AE658" s="185"/>
      <c r="AF658" s="185"/>
      <c r="AG658" s="185"/>
      <c r="AH658" s="185"/>
      <c r="AI658" s="185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BZ658" s="32"/>
      <c r="CA658" s="32"/>
      <c r="CB658" s="32"/>
      <c r="EE658" s="185"/>
      <c r="EF658" s="185"/>
      <c r="EG658" s="185"/>
    </row>
    <row r="659" spans="5:137">
      <c r="E659" s="183"/>
      <c r="F659" s="184"/>
      <c r="H659" s="183"/>
      <c r="I659" s="183"/>
      <c r="R659" s="185"/>
      <c r="S659" s="185"/>
      <c r="T659" s="185"/>
      <c r="U659" s="185"/>
      <c r="V659" s="185"/>
      <c r="W659" s="185"/>
      <c r="X659" s="185"/>
      <c r="Y659" s="185"/>
      <c r="Z659" s="185"/>
      <c r="AA659" s="185"/>
      <c r="AB659" s="185"/>
      <c r="AC659" s="185"/>
      <c r="AD659" s="185"/>
      <c r="AE659" s="185"/>
      <c r="AF659" s="185"/>
      <c r="AG659" s="185"/>
      <c r="AH659" s="185"/>
      <c r="AI659" s="185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BZ659" s="32"/>
      <c r="CA659" s="32"/>
      <c r="CB659" s="32"/>
      <c r="EE659" s="185"/>
      <c r="EF659" s="185"/>
      <c r="EG659" s="185"/>
    </row>
    <row r="660" spans="5:137">
      <c r="E660" s="183"/>
      <c r="F660" s="184"/>
      <c r="H660" s="183"/>
      <c r="I660" s="183"/>
      <c r="R660" s="185"/>
      <c r="S660" s="185"/>
      <c r="T660" s="185"/>
      <c r="U660" s="185"/>
      <c r="V660" s="185"/>
      <c r="W660" s="185"/>
      <c r="X660" s="185"/>
      <c r="Y660" s="185"/>
      <c r="Z660" s="185"/>
      <c r="AA660" s="185"/>
      <c r="AB660" s="185"/>
      <c r="AC660" s="185"/>
      <c r="AD660" s="185"/>
      <c r="AE660" s="185"/>
      <c r="AF660" s="185"/>
      <c r="AG660" s="185"/>
      <c r="AH660" s="185"/>
      <c r="AI660" s="185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BZ660" s="32"/>
      <c r="CA660" s="32"/>
      <c r="CB660" s="32"/>
      <c r="EE660" s="185"/>
      <c r="EF660" s="185"/>
      <c r="EG660" s="185"/>
    </row>
    <row r="661" spans="5:137">
      <c r="E661" s="183"/>
      <c r="F661" s="184"/>
      <c r="H661" s="183"/>
      <c r="I661" s="183"/>
      <c r="R661" s="185"/>
      <c r="S661" s="185"/>
      <c r="T661" s="185"/>
      <c r="U661" s="185"/>
      <c r="V661" s="185"/>
      <c r="W661" s="185"/>
      <c r="X661" s="185"/>
      <c r="Y661" s="185"/>
      <c r="Z661" s="185"/>
      <c r="AA661" s="185"/>
      <c r="AB661" s="185"/>
      <c r="AC661" s="185"/>
      <c r="AD661" s="185"/>
      <c r="AE661" s="185"/>
      <c r="AF661" s="185"/>
      <c r="AG661" s="185"/>
      <c r="AH661" s="185"/>
      <c r="AI661" s="185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BZ661" s="32"/>
      <c r="CA661" s="32"/>
      <c r="CB661" s="32"/>
      <c r="EE661" s="185"/>
      <c r="EF661" s="185"/>
      <c r="EG661" s="185"/>
    </row>
    <row r="662" spans="5:137">
      <c r="E662" s="183"/>
      <c r="F662" s="184"/>
      <c r="H662" s="183"/>
      <c r="I662" s="183"/>
      <c r="R662" s="185"/>
      <c r="S662" s="185"/>
      <c r="T662" s="185"/>
      <c r="U662" s="185"/>
      <c r="V662" s="185"/>
      <c r="W662" s="185"/>
      <c r="X662" s="185"/>
      <c r="Y662" s="185"/>
      <c r="Z662" s="185"/>
      <c r="AA662" s="185"/>
      <c r="AB662" s="185"/>
      <c r="AC662" s="185"/>
      <c r="AD662" s="185"/>
      <c r="AE662" s="185"/>
      <c r="AF662" s="185"/>
      <c r="AG662" s="185"/>
      <c r="AH662" s="185"/>
      <c r="AI662" s="185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BZ662" s="32"/>
      <c r="CA662" s="32"/>
      <c r="CB662" s="32"/>
      <c r="EE662" s="185"/>
      <c r="EF662" s="185"/>
      <c r="EG662" s="185"/>
    </row>
    <row r="663" spans="5:137">
      <c r="E663" s="183"/>
      <c r="F663" s="184"/>
      <c r="H663" s="183"/>
      <c r="I663" s="183"/>
      <c r="R663" s="185"/>
      <c r="S663" s="185"/>
      <c r="T663" s="185"/>
      <c r="U663" s="185"/>
      <c r="V663" s="185"/>
      <c r="W663" s="185"/>
      <c r="X663" s="185"/>
      <c r="Y663" s="185"/>
      <c r="Z663" s="185"/>
      <c r="AA663" s="185"/>
      <c r="AB663" s="185"/>
      <c r="AC663" s="185"/>
      <c r="AD663" s="185"/>
      <c r="AE663" s="185"/>
      <c r="AF663" s="185"/>
      <c r="AG663" s="185"/>
      <c r="AH663" s="185"/>
      <c r="AI663" s="185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BZ663" s="32"/>
      <c r="CA663" s="32"/>
      <c r="CB663" s="32"/>
      <c r="EE663" s="185"/>
      <c r="EF663" s="185"/>
      <c r="EG663" s="185"/>
    </row>
    <row r="664" spans="5:137">
      <c r="E664" s="183"/>
      <c r="F664" s="184"/>
      <c r="H664" s="183"/>
      <c r="I664" s="183"/>
      <c r="R664" s="185"/>
      <c r="S664" s="185"/>
      <c r="T664" s="185"/>
      <c r="U664" s="185"/>
      <c r="V664" s="185"/>
      <c r="W664" s="185"/>
      <c r="X664" s="185"/>
      <c r="Y664" s="185"/>
      <c r="Z664" s="185"/>
      <c r="AA664" s="185"/>
      <c r="AB664" s="185"/>
      <c r="AC664" s="185"/>
      <c r="AD664" s="185"/>
      <c r="AE664" s="185"/>
      <c r="AF664" s="185"/>
      <c r="AG664" s="185"/>
      <c r="AH664" s="185"/>
      <c r="AI664" s="185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BZ664" s="32"/>
      <c r="CA664" s="32"/>
      <c r="CB664" s="32"/>
      <c r="EE664" s="185"/>
      <c r="EF664" s="185"/>
      <c r="EG664" s="185"/>
    </row>
    <row r="665" spans="5:137">
      <c r="E665" s="183"/>
      <c r="F665" s="184"/>
      <c r="H665" s="183"/>
      <c r="I665" s="183"/>
      <c r="R665" s="185"/>
      <c r="S665" s="185"/>
      <c r="T665" s="185"/>
      <c r="U665" s="185"/>
      <c r="V665" s="185"/>
      <c r="W665" s="185"/>
      <c r="X665" s="185"/>
      <c r="Y665" s="185"/>
      <c r="Z665" s="185"/>
      <c r="AA665" s="185"/>
      <c r="AB665" s="185"/>
      <c r="AC665" s="185"/>
      <c r="AD665" s="185"/>
      <c r="AE665" s="185"/>
      <c r="AF665" s="185"/>
      <c r="AG665" s="185"/>
      <c r="AH665" s="185"/>
      <c r="AI665" s="185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BZ665" s="32"/>
      <c r="CA665" s="32"/>
      <c r="CB665" s="32"/>
      <c r="EE665" s="185"/>
      <c r="EF665" s="185"/>
      <c r="EG665" s="185"/>
    </row>
    <row r="666" spans="5:137">
      <c r="E666" s="183"/>
      <c r="F666" s="184"/>
      <c r="H666" s="183"/>
      <c r="I666" s="183"/>
      <c r="R666" s="185"/>
      <c r="S666" s="185"/>
      <c r="T666" s="185"/>
      <c r="U666" s="185"/>
      <c r="V666" s="185"/>
      <c r="W666" s="185"/>
      <c r="X666" s="185"/>
      <c r="Y666" s="185"/>
      <c r="Z666" s="185"/>
      <c r="AA666" s="185"/>
      <c r="AB666" s="185"/>
      <c r="AC666" s="185"/>
      <c r="AD666" s="185"/>
      <c r="AE666" s="185"/>
      <c r="AF666" s="185"/>
      <c r="AG666" s="185"/>
      <c r="AH666" s="185"/>
      <c r="AI666" s="185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BZ666" s="32"/>
      <c r="CA666" s="32"/>
      <c r="CB666" s="32"/>
      <c r="EE666" s="185"/>
      <c r="EF666" s="185"/>
      <c r="EG666" s="185"/>
    </row>
    <row r="667" spans="5:137">
      <c r="E667" s="183"/>
      <c r="F667" s="184"/>
      <c r="H667" s="183"/>
      <c r="I667" s="183"/>
      <c r="R667" s="185"/>
      <c r="S667" s="185"/>
      <c r="T667" s="185"/>
      <c r="U667" s="185"/>
      <c r="V667" s="185"/>
      <c r="W667" s="185"/>
      <c r="X667" s="185"/>
      <c r="Y667" s="185"/>
      <c r="Z667" s="185"/>
      <c r="AA667" s="185"/>
      <c r="AB667" s="185"/>
      <c r="AC667" s="185"/>
      <c r="AD667" s="185"/>
      <c r="AE667" s="185"/>
      <c r="AF667" s="185"/>
      <c r="AG667" s="185"/>
      <c r="AH667" s="185"/>
      <c r="AI667" s="185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BZ667" s="32"/>
      <c r="CA667" s="32"/>
      <c r="CB667" s="32"/>
      <c r="EE667" s="185"/>
      <c r="EF667" s="185"/>
      <c r="EG667" s="185"/>
    </row>
    <row r="668" spans="5:137">
      <c r="E668" s="183"/>
      <c r="F668" s="184"/>
      <c r="H668" s="183"/>
      <c r="I668" s="183"/>
      <c r="R668" s="185"/>
      <c r="S668" s="185"/>
      <c r="T668" s="185"/>
      <c r="U668" s="185"/>
      <c r="V668" s="185"/>
      <c r="W668" s="185"/>
      <c r="X668" s="185"/>
      <c r="Y668" s="185"/>
      <c r="Z668" s="185"/>
      <c r="AA668" s="185"/>
      <c r="AB668" s="185"/>
      <c r="AC668" s="185"/>
      <c r="AD668" s="185"/>
      <c r="AE668" s="185"/>
      <c r="AF668" s="185"/>
      <c r="AG668" s="185"/>
      <c r="AH668" s="185"/>
      <c r="AI668" s="185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BZ668" s="32"/>
      <c r="CA668" s="32"/>
      <c r="CB668" s="32"/>
      <c r="EE668" s="185"/>
      <c r="EF668" s="185"/>
      <c r="EG668" s="185"/>
    </row>
    <row r="669" spans="5:137">
      <c r="E669" s="183"/>
      <c r="F669" s="184"/>
      <c r="H669" s="183"/>
      <c r="I669" s="183"/>
      <c r="R669" s="185"/>
      <c r="S669" s="185"/>
      <c r="T669" s="185"/>
      <c r="U669" s="185"/>
      <c r="V669" s="185"/>
      <c r="W669" s="185"/>
      <c r="X669" s="185"/>
      <c r="Y669" s="185"/>
      <c r="Z669" s="185"/>
      <c r="AA669" s="185"/>
      <c r="AB669" s="185"/>
      <c r="AC669" s="185"/>
      <c r="AD669" s="185"/>
      <c r="AE669" s="185"/>
      <c r="AF669" s="185"/>
      <c r="AG669" s="185"/>
      <c r="AH669" s="185"/>
      <c r="AI669" s="185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BZ669" s="32"/>
      <c r="CA669" s="32"/>
      <c r="CB669" s="32"/>
      <c r="EE669" s="185"/>
      <c r="EF669" s="185"/>
      <c r="EG669" s="185"/>
    </row>
    <row r="670" spans="5:137">
      <c r="E670" s="183"/>
      <c r="F670" s="184"/>
      <c r="H670" s="183"/>
      <c r="I670" s="183"/>
      <c r="R670" s="185"/>
      <c r="S670" s="185"/>
      <c r="T670" s="185"/>
      <c r="U670" s="185"/>
      <c r="V670" s="185"/>
      <c r="W670" s="185"/>
      <c r="X670" s="185"/>
      <c r="Y670" s="185"/>
      <c r="Z670" s="185"/>
      <c r="AA670" s="185"/>
      <c r="AB670" s="185"/>
      <c r="AC670" s="185"/>
      <c r="AD670" s="185"/>
      <c r="AE670" s="185"/>
      <c r="AF670" s="185"/>
      <c r="AG670" s="185"/>
      <c r="AH670" s="185"/>
      <c r="AI670" s="185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BZ670" s="32"/>
      <c r="CA670" s="32"/>
      <c r="CB670" s="32"/>
      <c r="EE670" s="185"/>
      <c r="EF670" s="185"/>
      <c r="EG670" s="185"/>
    </row>
    <row r="671" spans="5:137">
      <c r="E671" s="183"/>
      <c r="F671" s="184"/>
      <c r="H671" s="183"/>
      <c r="I671" s="183"/>
      <c r="R671" s="185"/>
      <c r="S671" s="185"/>
      <c r="T671" s="185"/>
      <c r="U671" s="185"/>
      <c r="V671" s="185"/>
      <c r="W671" s="185"/>
      <c r="X671" s="185"/>
      <c r="Y671" s="185"/>
      <c r="Z671" s="185"/>
      <c r="AA671" s="185"/>
      <c r="AB671" s="185"/>
      <c r="AC671" s="185"/>
      <c r="AD671" s="185"/>
      <c r="AE671" s="185"/>
      <c r="AF671" s="185"/>
      <c r="AG671" s="185"/>
      <c r="AH671" s="185"/>
      <c r="AI671" s="185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  <c r="BZ671" s="32"/>
      <c r="CA671" s="32"/>
      <c r="CB671" s="32"/>
      <c r="EE671" s="185"/>
      <c r="EF671" s="185"/>
      <c r="EG671" s="185"/>
    </row>
    <row r="672" spans="5:137">
      <c r="E672" s="183"/>
      <c r="F672" s="184"/>
      <c r="H672" s="183"/>
      <c r="I672" s="183"/>
      <c r="R672" s="185"/>
      <c r="S672" s="185"/>
      <c r="T672" s="185"/>
      <c r="U672" s="185"/>
      <c r="V672" s="185"/>
      <c r="W672" s="185"/>
      <c r="X672" s="185"/>
      <c r="Y672" s="185"/>
      <c r="Z672" s="185"/>
      <c r="AA672" s="185"/>
      <c r="AB672" s="185"/>
      <c r="AC672" s="185"/>
      <c r="AD672" s="185"/>
      <c r="AE672" s="185"/>
      <c r="AF672" s="185"/>
      <c r="AG672" s="185"/>
      <c r="AH672" s="185"/>
      <c r="AI672" s="185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  <c r="BZ672" s="32"/>
      <c r="CA672" s="32"/>
      <c r="CB672" s="32"/>
      <c r="EE672" s="185"/>
      <c r="EF672" s="185"/>
      <c r="EG672" s="185"/>
    </row>
    <row r="673" spans="5:138">
      <c r="E673" s="183"/>
      <c r="F673" s="184"/>
      <c r="H673" s="183"/>
      <c r="I673" s="183"/>
      <c r="R673" s="185"/>
      <c r="S673" s="185"/>
      <c r="T673" s="185"/>
      <c r="U673" s="185"/>
      <c r="V673" s="185"/>
      <c r="W673" s="185"/>
      <c r="X673" s="185"/>
      <c r="Y673" s="185"/>
      <c r="Z673" s="185"/>
      <c r="AA673" s="185"/>
      <c r="AB673" s="185"/>
      <c r="AC673" s="185"/>
      <c r="AD673" s="185"/>
      <c r="AE673" s="185"/>
      <c r="AF673" s="185"/>
      <c r="AG673" s="185"/>
      <c r="AH673" s="185"/>
      <c r="AI673" s="185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  <c r="BZ673" s="32"/>
      <c r="CA673" s="32"/>
      <c r="CB673" s="32"/>
      <c r="EE673" s="185"/>
      <c r="EF673" s="185"/>
      <c r="EG673" s="185"/>
    </row>
    <row r="674" spans="5:138">
      <c r="E674" s="183"/>
      <c r="F674" s="184"/>
      <c r="H674" s="183"/>
      <c r="I674" s="183"/>
      <c r="R674" s="185"/>
      <c r="S674" s="185"/>
      <c r="T674" s="185"/>
      <c r="U674" s="185"/>
      <c r="V674" s="185"/>
      <c r="W674" s="185"/>
      <c r="X674" s="185"/>
      <c r="Y674" s="185"/>
      <c r="Z674" s="185"/>
      <c r="AA674" s="185"/>
      <c r="AB674" s="185"/>
      <c r="AC674" s="185"/>
      <c r="AD674" s="185"/>
      <c r="AE674" s="185"/>
      <c r="AF674" s="185"/>
      <c r="AG674" s="185"/>
      <c r="AH674" s="185"/>
      <c r="AI674" s="185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  <c r="BZ674" s="32"/>
      <c r="CA674" s="32"/>
      <c r="CB674" s="32"/>
      <c r="EE674" s="185"/>
      <c r="EF674" s="185"/>
      <c r="EG674" s="185"/>
    </row>
    <row r="675" spans="5:138">
      <c r="E675" s="183"/>
      <c r="F675" s="184"/>
      <c r="H675" s="183"/>
      <c r="I675" s="183"/>
      <c r="R675" s="185"/>
      <c r="S675" s="185"/>
      <c r="T675" s="185"/>
      <c r="U675" s="185"/>
      <c r="V675" s="185"/>
      <c r="W675" s="185"/>
      <c r="X675" s="185"/>
      <c r="Y675" s="185"/>
      <c r="Z675" s="185"/>
      <c r="AA675" s="185"/>
      <c r="AB675" s="185"/>
      <c r="AC675" s="185"/>
      <c r="AD675" s="185"/>
      <c r="AE675" s="185"/>
      <c r="AF675" s="185"/>
      <c r="AG675" s="185"/>
      <c r="AH675" s="185"/>
      <c r="AI675" s="185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  <c r="BZ675" s="32"/>
      <c r="CA675" s="32"/>
      <c r="CB675" s="32"/>
      <c r="EE675" s="185"/>
      <c r="EF675" s="185"/>
      <c r="EG675" s="185"/>
    </row>
    <row r="676" spans="5:138">
      <c r="E676" s="183"/>
      <c r="F676" s="184"/>
      <c r="H676" s="183"/>
      <c r="I676" s="183"/>
      <c r="R676" s="185"/>
      <c r="S676" s="185"/>
      <c r="T676" s="185"/>
      <c r="U676" s="185"/>
      <c r="V676" s="185"/>
      <c r="W676" s="185"/>
      <c r="X676" s="185"/>
      <c r="Y676" s="185"/>
      <c r="Z676" s="185"/>
      <c r="AA676" s="185"/>
      <c r="AB676" s="185"/>
      <c r="AC676" s="185"/>
      <c r="AD676" s="185"/>
      <c r="AE676" s="185"/>
      <c r="AF676" s="185"/>
      <c r="AG676" s="185"/>
      <c r="AH676" s="185"/>
      <c r="AI676" s="185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  <c r="BZ676" s="32"/>
      <c r="CA676" s="32"/>
      <c r="CB676" s="32"/>
      <c r="EE676" s="185"/>
      <c r="EF676" s="185"/>
      <c r="EG676" s="185"/>
    </row>
    <row r="677" spans="5:138">
      <c r="E677" s="183"/>
      <c r="F677" s="184"/>
      <c r="H677" s="183"/>
      <c r="I677" s="183"/>
      <c r="R677" s="185"/>
      <c r="S677" s="185"/>
      <c r="T677" s="185"/>
      <c r="U677" s="185"/>
      <c r="V677" s="185"/>
      <c r="W677" s="185"/>
      <c r="X677" s="185"/>
      <c r="Y677" s="185"/>
      <c r="Z677" s="185"/>
      <c r="AA677" s="185"/>
      <c r="AB677" s="185"/>
      <c r="AC677" s="185"/>
      <c r="AD677" s="185"/>
      <c r="AE677" s="185"/>
      <c r="AF677" s="185"/>
      <c r="AG677" s="185"/>
      <c r="AH677" s="185"/>
      <c r="AI677" s="185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  <c r="BZ677" s="32"/>
      <c r="CA677" s="32"/>
      <c r="CB677" s="32"/>
      <c r="EE677" s="185"/>
      <c r="EF677" s="185"/>
      <c r="EG677" s="185"/>
    </row>
    <row r="678" spans="5:138">
      <c r="E678" s="183"/>
      <c r="F678" s="184"/>
      <c r="H678" s="183"/>
      <c r="I678" s="183"/>
      <c r="R678" s="185"/>
      <c r="S678" s="185"/>
      <c r="T678" s="185"/>
      <c r="U678" s="185"/>
      <c r="V678" s="185"/>
      <c r="W678" s="185"/>
      <c r="X678" s="185"/>
      <c r="Y678" s="185"/>
      <c r="Z678" s="185"/>
      <c r="AA678" s="185"/>
      <c r="AB678" s="185"/>
      <c r="AC678" s="185"/>
      <c r="AD678" s="185"/>
      <c r="AE678" s="185"/>
      <c r="AF678" s="185"/>
      <c r="AG678" s="185"/>
      <c r="AH678" s="185"/>
      <c r="AI678" s="185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  <c r="BZ678" s="32"/>
      <c r="CA678" s="32"/>
      <c r="CB678" s="32"/>
      <c r="EE678" s="185"/>
      <c r="EF678" s="185"/>
      <c r="EG678" s="185"/>
    </row>
    <row r="679" spans="5:138">
      <c r="E679" s="183"/>
      <c r="F679" s="184"/>
      <c r="H679" s="183"/>
      <c r="I679" s="183"/>
      <c r="R679" s="185"/>
      <c r="S679" s="185"/>
      <c r="T679" s="185"/>
      <c r="U679" s="185"/>
      <c r="V679" s="185"/>
      <c r="W679" s="185"/>
      <c r="X679" s="185"/>
      <c r="Y679" s="185"/>
      <c r="Z679" s="185"/>
      <c r="AA679" s="185"/>
      <c r="AB679" s="185"/>
      <c r="AC679" s="185"/>
      <c r="AD679" s="185"/>
      <c r="AE679" s="185"/>
      <c r="AF679" s="185"/>
      <c r="AG679" s="185"/>
      <c r="AH679" s="185"/>
      <c r="AI679" s="185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  <c r="EE679" s="185"/>
      <c r="EF679" s="185"/>
      <c r="EG679" s="185"/>
    </row>
    <row r="680" spans="5:138">
      <c r="E680" s="183"/>
      <c r="F680" s="184"/>
      <c r="H680" s="183"/>
      <c r="I680" s="183"/>
      <c r="R680" s="185"/>
      <c r="S680" s="185"/>
      <c r="T680" s="185"/>
      <c r="U680" s="185"/>
      <c r="V680" s="185"/>
      <c r="W680" s="185"/>
      <c r="X680" s="185"/>
      <c r="Y680" s="185"/>
      <c r="Z680" s="185"/>
      <c r="AA680" s="185"/>
      <c r="AB680" s="185"/>
      <c r="AC680" s="185"/>
      <c r="AD680" s="185"/>
      <c r="AE680" s="185"/>
      <c r="AF680" s="185"/>
      <c r="AG680" s="185"/>
      <c r="AH680" s="185"/>
      <c r="AI680" s="185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  <c r="BZ680" s="32"/>
      <c r="CA680" s="32"/>
      <c r="CB680" s="32"/>
      <c r="EE680" s="185"/>
      <c r="EF680" s="185"/>
      <c r="EG680" s="185"/>
    </row>
    <row r="681" spans="5:138">
      <c r="E681" s="183"/>
      <c r="F681" s="184"/>
      <c r="H681" s="183"/>
      <c r="I681" s="183"/>
      <c r="R681" s="185"/>
      <c r="S681" s="185"/>
      <c r="T681" s="185"/>
      <c r="U681" s="185"/>
      <c r="V681" s="185"/>
      <c r="W681" s="185"/>
      <c r="X681" s="185"/>
      <c r="Y681" s="185"/>
      <c r="Z681" s="185"/>
      <c r="AA681" s="185"/>
      <c r="AB681" s="185"/>
      <c r="AC681" s="185"/>
      <c r="AD681" s="185"/>
      <c r="AE681" s="185"/>
      <c r="AF681" s="185"/>
      <c r="AG681" s="185"/>
      <c r="AH681" s="185"/>
      <c r="AI681" s="185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  <c r="BZ681" s="32"/>
      <c r="CA681" s="32"/>
      <c r="CB681" s="32"/>
      <c r="EE681" s="185"/>
      <c r="EF681" s="185"/>
      <c r="EG681" s="185"/>
    </row>
    <row r="682" spans="5:138">
      <c r="E682" s="183"/>
      <c r="F682" s="184"/>
      <c r="H682" s="183"/>
      <c r="I682" s="183"/>
      <c r="R682" s="185"/>
      <c r="S682" s="185"/>
      <c r="T682" s="185"/>
      <c r="U682" s="185"/>
      <c r="V682" s="185"/>
      <c r="W682" s="185"/>
      <c r="X682" s="185"/>
      <c r="Y682" s="185"/>
      <c r="Z682" s="185"/>
      <c r="AA682" s="185"/>
      <c r="AB682" s="185"/>
      <c r="AC682" s="185"/>
      <c r="AD682" s="185"/>
      <c r="AE682" s="185"/>
      <c r="AF682" s="185"/>
      <c r="AG682" s="185"/>
      <c r="AH682" s="185"/>
      <c r="AI682" s="185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  <c r="CA682" s="32"/>
      <c r="CB682" s="32"/>
      <c r="EE682" s="185"/>
      <c r="EF682" s="185"/>
      <c r="EG682" s="185"/>
    </row>
    <row r="683" spans="5:138">
      <c r="E683" s="183"/>
      <c r="F683" s="184"/>
      <c r="H683" s="183"/>
      <c r="I683" s="183"/>
      <c r="R683" s="185"/>
      <c r="S683" s="185"/>
      <c r="T683" s="185"/>
      <c r="U683" s="185"/>
      <c r="V683" s="185"/>
      <c r="W683" s="185"/>
      <c r="X683" s="185"/>
      <c r="Y683" s="185"/>
      <c r="Z683" s="185"/>
      <c r="AA683" s="185"/>
      <c r="AB683" s="185"/>
      <c r="AC683" s="185"/>
      <c r="AD683" s="185"/>
      <c r="AE683" s="185"/>
      <c r="AF683" s="185"/>
      <c r="AG683" s="185"/>
      <c r="AH683" s="185"/>
      <c r="AI683" s="185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  <c r="CA683" s="32"/>
      <c r="CB683" s="32"/>
      <c r="EE683" s="185"/>
      <c r="EF683" s="185"/>
      <c r="EG683" s="185"/>
    </row>
    <row r="684" spans="5:138">
      <c r="E684" s="183"/>
      <c r="F684" s="184"/>
      <c r="I684" s="183"/>
      <c r="R684" s="185"/>
      <c r="S684" s="185"/>
      <c r="T684" s="185"/>
      <c r="U684" s="185"/>
      <c r="V684" s="185"/>
      <c r="W684" s="185"/>
      <c r="X684" s="185"/>
      <c r="Y684" s="185"/>
      <c r="Z684" s="185"/>
      <c r="AA684" s="185"/>
      <c r="AB684" s="185"/>
      <c r="AC684" s="185"/>
      <c r="AD684" s="185"/>
      <c r="AE684" s="185"/>
      <c r="AF684" s="185"/>
      <c r="AG684" s="185"/>
      <c r="AH684" s="185"/>
      <c r="AI684" s="185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  <c r="BZ684" s="32"/>
      <c r="CA684" s="32"/>
      <c r="CB684" s="32"/>
      <c r="EE684" s="185"/>
      <c r="EF684" s="185"/>
      <c r="EG684" s="185"/>
    </row>
    <row r="685" spans="5:138">
      <c r="E685" s="183"/>
      <c r="F685" s="184"/>
      <c r="H685" s="183"/>
      <c r="R685" s="185"/>
      <c r="S685" s="185"/>
      <c r="T685" s="185"/>
      <c r="U685" s="185"/>
      <c r="V685" s="185"/>
      <c r="W685" s="185"/>
      <c r="X685" s="185"/>
      <c r="Y685" s="185"/>
      <c r="Z685" s="185"/>
      <c r="AA685" s="185"/>
      <c r="AB685" s="185"/>
      <c r="AC685" s="185"/>
      <c r="AD685" s="185"/>
      <c r="AE685" s="185"/>
      <c r="AF685" s="185"/>
      <c r="AG685" s="185"/>
      <c r="AH685" s="185"/>
      <c r="AI685" s="185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  <c r="EE685" s="185"/>
      <c r="EF685" s="185"/>
      <c r="EG685" s="185"/>
    </row>
    <row r="686" spans="5:138">
      <c r="E686" s="183"/>
      <c r="F686" s="184"/>
      <c r="H686" s="183"/>
      <c r="R686" s="185"/>
      <c r="S686" s="185"/>
      <c r="T686" s="185"/>
      <c r="U686" s="185"/>
      <c r="V686" s="185"/>
      <c r="W686" s="185"/>
      <c r="X686" s="185"/>
      <c r="Y686" s="185"/>
      <c r="Z686" s="185"/>
      <c r="AA686" s="185"/>
      <c r="AB686" s="185"/>
      <c r="AC686" s="185"/>
      <c r="AD686" s="185"/>
      <c r="AE686" s="185"/>
      <c r="AF686" s="185"/>
      <c r="AG686" s="185"/>
      <c r="AH686" s="185"/>
      <c r="AI686" s="185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  <c r="BZ686" s="32"/>
      <c r="CA686" s="32"/>
      <c r="CB686" s="32"/>
      <c r="EE686" s="185"/>
      <c r="EF686" s="185"/>
      <c r="EG686" s="185"/>
    </row>
    <row r="687" spans="5:138">
      <c r="E687" s="183"/>
      <c r="F687" s="184"/>
      <c r="H687" s="183"/>
      <c r="R687" s="185"/>
      <c r="S687" s="185"/>
      <c r="T687" s="185"/>
      <c r="U687" s="185"/>
      <c r="V687" s="185"/>
      <c r="W687" s="185"/>
      <c r="X687" s="185"/>
      <c r="Y687" s="185"/>
      <c r="Z687" s="185"/>
      <c r="AA687" s="185"/>
      <c r="AB687" s="185"/>
      <c r="AC687" s="185"/>
      <c r="AD687" s="185"/>
      <c r="AE687" s="185"/>
      <c r="AF687" s="185"/>
      <c r="AG687" s="185"/>
      <c r="AH687" s="185"/>
      <c r="AI687" s="185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  <c r="BZ687" s="32"/>
      <c r="CA687" s="32"/>
      <c r="CB687" s="32"/>
      <c r="EE687" s="185"/>
      <c r="EF687" s="185"/>
      <c r="EG687" s="185"/>
      <c r="EH687" s="185"/>
    </row>
    <row r="688" spans="5:138">
      <c r="E688" s="183"/>
      <c r="F688" s="184"/>
      <c r="H688" s="183"/>
      <c r="R688" s="185"/>
      <c r="S688" s="185"/>
      <c r="T688" s="185"/>
      <c r="U688" s="185"/>
      <c r="V688" s="185"/>
      <c r="W688" s="185"/>
      <c r="X688" s="185"/>
      <c r="Y688" s="185"/>
      <c r="Z688" s="185"/>
      <c r="AA688" s="185"/>
      <c r="AB688" s="185"/>
      <c r="AC688" s="185"/>
      <c r="AD688" s="185"/>
      <c r="AE688" s="185"/>
      <c r="AF688" s="185"/>
      <c r="AG688" s="185"/>
      <c r="AH688" s="185"/>
      <c r="AI688" s="185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  <c r="BZ688" s="32"/>
      <c r="CA688" s="32"/>
      <c r="CB688" s="32"/>
      <c r="EE688" s="185"/>
      <c r="EF688" s="185"/>
      <c r="EG688" s="185"/>
    </row>
    <row r="689" spans="5:137">
      <c r="E689" s="183"/>
      <c r="F689" s="184"/>
      <c r="H689" s="183"/>
      <c r="R689" s="185"/>
      <c r="S689" s="185"/>
      <c r="T689" s="185"/>
      <c r="U689" s="185"/>
      <c r="V689" s="185"/>
      <c r="W689" s="185"/>
      <c r="X689" s="185"/>
      <c r="Y689" s="185"/>
      <c r="Z689" s="185"/>
      <c r="AA689" s="185"/>
      <c r="AB689" s="185"/>
      <c r="AC689" s="185"/>
      <c r="AD689" s="185"/>
      <c r="AE689" s="185"/>
      <c r="AF689" s="185"/>
      <c r="AG689" s="185"/>
      <c r="AH689" s="185"/>
      <c r="AI689" s="185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  <c r="BZ689" s="32"/>
      <c r="CA689" s="32"/>
      <c r="CB689" s="32"/>
      <c r="EE689" s="185"/>
      <c r="EF689" s="185"/>
      <c r="EG689" s="185"/>
    </row>
    <row r="690" spans="5:137">
      <c r="E690" s="183"/>
      <c r="F690" s="184"/>
      <c r="G690" s="185"/>
      <c r="H690" s="183"/>
      <c r="J690" s="185"/>
      <c r="K690" s="185"/>
      <c r="N690" s="185"/>
      <c r="O690" s="185"/>
      <c r="P690" s="185"/>
      <c r="Q690" s="185"/>
      <c r="R690" s="185"/>
      <c r="S690" s="185"/>
      <c r="T690" s="185"/>
      <c r="U690" s="185"/>
      <c r="V690" s="185"/>
      <c r="W690" s="185"/>
      <c r="X690" s="185"/>
      <c r="Y690" s="185"/>
      <c r="Z690" s="185"/>
      <c r="AA690" s="185"/>
      <c r="AB690" s="185"/>
      <c r="AC690" s="185"/>
      <c r="AD690" s="185"/>
      <c r="AE690" s="185"/>
      <c r="AF690" s="185"/>
      <c r="AG690" s="185"/>
      <c r="AH690" s="185"/>
      <c r="AI690" s="185"/>
      <c r="AJ690" s="185"/>
      <c r="AK690" s="185"/>
      <c r="AL690" s="185"/>
      <c r="AM690" s="185"/>
      <c r="AN690" s="185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  <c r="BZ690" s="32"/>
      <c r="CA690" s="32"/>
      <c r="CB690" s="32"/>
      <c r="ED690" s="185"/>
      <c r="EE690" s="185"/>
      <c r="EF690" s="185"/>
      <c r="EG690" s="185"/>
    </row>
    <row r="691" spans="5:137">
      <c r="E691" s="183"/>
      <c r="F691" s="184"/>
      <c r="H691" s="183"/>
      <c r="I691" s="183"/>
      <c r="R691" s="185"/>
      <c r="S691" s="185"/>
      <c r="T691" s="185"/>
      <c r="U691" s="185"/>
      <c r="V691" s="185"/>
      <c r="W691" s="185"/>
      <c r="X691" s="185"/>
      <c r="Y691" s="185"/>
      <c r="Z691" s="185"/>
      <c r="AA691" s="185"/>
      <c r="AB691" s="185"/>
      <c r="AC691" s="185"/>
      <c r="AD691" s="185"/>
      <c r="AE691" s="185"/>
      <c r="AF691" s="185"/>
      <c r="AG691" s="185"/>
      <c r="AH691" s="185"/>
      <c r="AI691" s="185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  <c r="BZ691" s="32"/>
      <c r="CA691" s="32"/>
      <c r="CB691" s="32"/>
      <c r="EE691" s="185"/>
      <c r="EF691" s="185"/>
      <c r="EG691" s="185"/>
    </row>
    <row r="692" spans="5:137">
      <c r="E692" s="183"/>
      <c r="F692" s="184"/>
      <c r="H692" s="183"/>
      <c r="I692" s="183"/>
      <c r="R692" s="185"/>
      <c r="S692" s="185"/>
      <c r="T692" s="185"/>
      <c r="U692" s="185"/>
      <c r="V692" s="185"/>
      <c r="W692" s="185"/>
      <c r="X692" s="185"/>
      <c r="Y692" s="185"/>
      <c r="Z692" s="185"/>
      <c r="AA692" s="185"/>
      <c r="AB692" s="185"/>
      <c r="AC692" s="185"/>
      <c r="AD692" s="185"/>
      <c r="AE692" s="185"/>
      <c r="AF692" s="185"/>
      <c r="AG692" s="185"/>
      <c r="AH692" s="185"/>
      <c r="AI692" s="185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  <c r="BZ692" s="32"/>
      <c r="CA692" s="32"/>
      <c r="CB692" s="32"/>
      <c r="EE692" s="185"/>
      <c r="EF692" s="185"/>
      <c r="EG692" s="185"/>
    </row>
    <row r="693" spans="5:137">
      <c r="E693" s="183"/>
      <c r="F693" s="184"/>
      <c r="H693" s="183"/>
      <c r="I693" s="183"/>
      <c r="R693" s="185"/>
      <c r="S693" s="185"/>
      <c r="T693" s="185"/>
      <c r="U693" s="185"/>
      <c r="V693" s="185"/>
      <c r="W693" s="185"/>
      <c r="X693" s="185"/>
      <c r="Y693" s="185"/>
      <c r="Z693" s="185"/>
      <c r="AA693" s="185"/>
      <c r="AB693" s="185"/>
      <c r="AC693" s="185"/>
      <c r="AD693" s="185"/>
      <c r="AE693" s="185"/>
      <c r="AF693" s="185"/>
      <c r="AG693" s="185"/>
      <c r="AH693" s="185"/>
      <c r="AI693" s="185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  <c r="BZ693" s="32"/>
      <c r="CA693" s="32"/>
      <c r="CB693" s="32"/>
      <c r="EE693" s="185"/>
      <c r="EF693" s="185"/>
      <c r="EG693" s="185"/>
    </row>
    <row r="694" spans="5:137">
      <c r="E694" s="183"/>
      <c r="F694" s="184"/>
      <c r="H694" s="183"/>
      <c r="I694" s="183"/>
      <c r="R694" s="185"/>
      <c r="S694" s="185"/>
      <c r="T694" s="185"/>
      <c r="U694" s="185"/>
      <c r="V694" s="185"/>
      <c r="W694" s="185"/>
      <c r="X694" s="185"/>
      <c r="Y694" s="185"/>
      <c r="Z694" s="185"/>
      <c r="AA694" s="185"/>
      <c r="AB694" s="185"/>
      <c r="AC694" s="185"/>
      <c r="AD694" s="185"/>
      <c r="AE694" s="185"/>
      <c r="AF694" s="185"/>
      <c r="AG694" s="185"/>
      <c r="AH694" s="185"/>
      <c r="AI694" s="185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  <c r="BZ694" s="32"/>
      <c r="CA694" s="32"/>
      <c r="CB694" s="32"/>
      <c r="EE694" s="185"/>
      <c r="EF694" s="185"/>
      <c r="EG694" s="185"/>
    </row>
    <row r="695" spans="5:137">
      <c r="E695" s="183"/>
      <c r="F695" s="184"/>
      <c r="H695" s="183"/>
      <c r="I695" s="183"/>
      <c r="R695" s="185"/>
      <c r="S695" s="185"/>
      <c r="T695" s="185"/>
      <c r="U695" s="185"/>
      <c r="V695" s="185"/>
      <c r="W695" s="185"/>
      <c r="X695" s="185"/>
      <c r="Y695" s="185"/>
      <c r="Z695" s="185"/>
      <c r="AA695" s="185"/>
      <c r="AB695" s="185"/>
      <c r="AC695" s="185"/>
      <c r="AD695" s="185"/>
      <c r="AE695" s="185"/>
      <c r="AF695" s="185"/>
      <c r="AG695" s="185"/>
      <c r="AH695" s="185"/>
      <c r="AI695" s="185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  <c r="BZ695" s="32"/>
      <c r="CA695" s="32"/>
      <c r="CB695" s="32"/>
      <c r="EE695" s="185"/>
      <c r="EF695" s="185"/>
      <c r="EG695" s="185"/>
    </row>
    <row r="696" spans="5:137">
      <c r="E696" s="183"/>
      <c r="F696" s="184"/>
      <c r="H696" s="183"/>
      <c r="I696" s="183"/>
      <c r="R696" s="185"/>
      <c r="S696" s="185"/>
      <c r="T696" s="185"/>
      <c r="U696" s="185"/>
      <c r="V696" s="185"/>
      <c r="W696" s="185"/>
      <c r="X696" s="185"/>
      <c r="Y696" s="185"/>
      <c r="Z696" s="185"/>
      <c r="AA696" s="185"/>
      <c r="AB696" s="185"/>
      <c r="AC696" s="185"/>
      <c r="AD696" s="185"/>
      <c r="AE696" s="185"/>
      <c r="AF696" s="185"/>
      <c r="AG696" s="185"/>
      <c r="AH696" s="185"/>
      <c r="AI696" s="185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  <c r="BZ696" s="32"/>
      <c r="CA696" s="32"/>
      <c r="CB696" s="32"/>
      <c r="EE696" s="185"/>
      <c r="EF696" s="185"/>
      <c r="EG696" s="185"/>
    </row>
    <row r="697" spans="5:137">
      <c r="E697" s="183"/>
      <c r="F697" s="184"/>
      <c r="H697" s="183"/>
      <c r="I697" s="183"/>
      <c r="R697" s="185"/>
      <c r="S697" s="185"/>
      <c r="T697" s="185"/>
      <c r="U697" s="185"/>
      <c r="V697" s="185"/>
      <c r="W697" s="185"/>
      <c r="X697" s="185"/>
      <c r="Y697" s="185"/>
      <c r="Z697" s="185"/>
      <c r="AA697" s="185"/>
      <c r="AB697" s="185"/>
      <c r="AC697" s="185"/>
      <c r="AD697" s="185"/>
      <c r="AE697" s="185"/>
      <c r="AF697" s="185"/>
      <c r="AG697" s="185"/>
      <c r="AH697" s="185"/>
      <c r="AI697" s="185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  <c r="BZ697" s="32"/>
      <c r="CA697" s="32"/>
      <c r="CB697" s="32"/>
      <c r="EE697" s="185"/>
      <c r="EF697" s="185"/>
      <c r="EG697" s="185"/>
    </row>
    <row r="698" spans="5:137">
      <c r="E698" s="183"/>
      <c r="F698" s="184"/>
      <c r="H698" s="183"/>
      <c r="I698" s="183"/>
      <c r="R698" s="185"/>
      <c r="S698" s="185"/>
      <c r="T698" s="185"/>
      <c r="U698" s="185"/>
      <c r="V698" s="185"/>
      <c r="W698" s="185"/>
      <c r="X698" s="185"/>
      <c r="Y698" s="185"/>
      <c r="Z698" s="185"/>
      <c r="AA698" s="185"/>
      <c r="AB698" s="185"/>
      <c r="AC698" s="185"/>
      <c r="AD698" s="185"/>
      <c r="AE698" s="185"/>
      <c r="AF698" s="185"/>
      <c r="AG698" s="185"/>
      <c r="AH698" s="185"/>
      <c r="AI698" s="185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  <c r="BZ698" s="32"/>
      <c r="CA698" s="32"/>
      <c r="CB698" s="32"/>
      <c r="EE698" s="185"/>
      <c r="EF698" s="185"/>
      <c r="EG698" s="185"/>
    </row>
    <row r="699" spans="5:137">
      <c r="E699" s="183"/>
      <c r="F699" s="184"/>
      <c r="H699" s="183"/>
      <c r="I699" s="183"/>
      <c r="R699" s="185"/>
      <c r="S699" s="185"/>
      <c r="T699" s="185"/>
      <c r="U699" s="185"/>
      <c r="V699" s="185"/>
      <c r="W699" s="185"/>
      <c r="X699" s="185"/>
      <c r="Y699" s="185"/>
      <c r="Z699" s="185"/>
      <c r="AA699" s="185"/>
      <c r="AB699" s="185"/>
      <c r="AC699" s="185"/>
      <c r="AD699" s="185"/>
      <c r="AE699" s="185"/>
      <c r="AF699" s="185"/>
      <c r="AG699" s="185"/>
      <c r="AH699" s="185"/>
      <c r="AI699" s="185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/>
      <c r="BV699" s="32"/>
      <c r="BW699" s="32"/>
      <c r="BX699" s="32"/>
      <c r="BY699" s="32"/>
      <c r="BZ699" s="32"/>
      <c r="CA699" s="32"/>
      <c r="CB699" s="32"/>
      <c r="EE699" s="185"/>
      <c r="EF699" s="185"/>
      <c r="EG699" s="185"/>
    </row>
    <row r="700" spans="5:137">
      <c r="E700" s="183"/>
      <c r="F700" s="184"/>
      <c r="H700" s="183"/>
      <c r="I700" s="183"/>
      <c r="R700" s="185"/>
      <c r="S700" s="185"/>
      <c r="T700" s="185"/>
      <c r="U700" s="185"/>
      <c r="V700" s="185"/>
      <c r="W700" s="185"/>
      <c r="X700" s="185"/>
      <c r="Y700" s="185"/>
      <c r="Z700" s="185"/>
      <c r="AA700" s="185"/>
      <c r="AB700" s="185"/>
      <c r="AC700" s="185"/>
      <c r="AD700" s="185"/>
      <c r="AE700" s="185"/>
      <c r="AF700" s="185"/>
      <c r="AG700" s="185"/>
      <c r="AH700" s="185"/>
      <c r="AI700" s="185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  <c r="BZ700" s="32"/>
      <c r="CA700" s="32"/>
      <c r="CB700" s="32"/>
      <c r="EE700" s="185"/>
      <c r="EF700" s="185"/>
      <c r="EG700" s="185"/>
    </row>
    <row r="701" spans="5:137">
      <c r="E701" s="183"/>
      <c r="F701" s="184"/>
      <c r="H701" s="183"/>
      <c r="I701" s="183"/>
      <c r="R701" s="185"/>
      <c r="S701" s="185"/>
      <c r="T701" s="185"/>
      <c r="U701" s="185"/>
      <c r="V701" s="185"/>
      <c r="W701" s="185"/>
      <c r="X701" s="185"/>
      <c r="Y701" s="185"/>
      <c r="Z701" s="185"/>
      <c r="AA701" s="185"/>
      <c r="AB701" s="185"/>
      <c r="AC701" s="185"/>
      <c r="AD701" s="185"/>
      <c r="AE701" s="185"/>
      <c r="AF701" s="185"/>
      <c r="AG701" s="185"/>
      <c r="AH701" s="185"/>
      <c r="AI701" s="185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  <c r="BZ701" s="32"/>
      <c r="CA701" s="32"/>
      <c r="CB701" s="32"/>
      <c r="EE701" s="185"/>
      <c r="EF701" s="185"/>
      <c r="EG701" s="185"/>
    </row>
    <row r="702" spans="5:137">
      <c r="E702" s="183"/>
      <c r="F702" s="184"/>
      <c r="H702" s="183"/>
      <c r="I702" s="183"/>
      <c r="R702" s="185"/>
      <c r="S702" s="185"/>
      <c r="T702" s="185"/>
      <c r="U702" s="185"/>
      <c r="V702" s="185"/>
      <c r="W702" s="185"/>
      <c r="X702" s="185"/>
      <c r="Y702" s="185"/>
      <c r="Z702" s="185"/>
      <c r="AA702" s="185"/>
      <c r="AB702" s="185"/>
      <c r="AC702" s="185"/>
      <c r="AD702" s="185"/>
      <c r="AE702" s="185"/>
      <c r="AF702" s="185"/>
      <c r="AG702" s="185"/>
      <c r="AH702" s="185"/>
      <c r="AI702" s="185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  <c r="BZ702" s="32"/>
      <c r="CA702" s="32"/>
      <c r="CB702" s="32"/>
      <c r="EE702" s="185"/>
      <c r="EF702" s="185"/>
      <c r="EG702" s="185"/>
    </row>
    <row r="703" spans="5:137">
      <c r="E703" s="183"/>
      <c r="F703" s="184"/>
      <c r="H703" s="183"/>
      <c r="I703" s="183"/>
      <c r="R703" s="185"/>
      <c r="S703" s="185"/>
      <c r="T703" s="185"/>
      <c r="U703" s="185"/>
      <c r="V703" s="185"/>
      <c r="W703" s="185"/>
      <c r="X703" s="185"/>
      <c r="Y703" s="185"/>
      <c r="Z703" s="185"/>
      <c r="AA703" s="185"/>
      <c r="AB703" s="185"/>
      <c r="AC703" s="185"/>
      <c r="AD703" s="185"/>
      <c r="AE703" s="185"/>
      <c r="AF703" s="185"/>
      <c r="AG703" s="185"/>
      <c r="AH703" s="185"/>
      <c r="AI703" s="185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  <c r="BZ703" s="32"/>
      <c r="CA703" s="32"/>
      <c r="CB703" s="32"/>
      <c r="EE703" s="185"/>
      <c r="EF703" s="185"/>
      <c r="EG703" s="185"/>
    </row>
    <row r="704" spans="5:137">
      <c r="E704" s="183"/>
      <c r="F704" s="184"/>
      <c r="H704" s="183"/>
      <c r="I704" s="183"/>
      <c r="R704" s="185"/>
      <c r="S704" s="185"/>
      <c r="T704" s="185"/>
      <c r="U704" s="185"/>
      <c r="V704" s="185"/>
      <c r="W704" s="185"/>
      <c r="X704" s="185"/>
      <c r="Y704" s="185"/>
      <c r="Z704" s="185"/>
      <c r="AA704" s="185"/>
      <c r="AB704" s="185"/>
      <c r="AC704" s="185"/>
      <c r="AD704" s="185"/>
      <c r="AE704" s="185"/>
      <c r="AF704" s="185"/>
      <c r="AG704" s="185"/>
      <c r="AH704" s="185"/>
      <c r="AI704" s="185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  <c r="BZ704" s="32"/>
      <c r="CA704" s="32"/>
      <c r="CB704" s="32"/>
      <c r="EE704" s="185"/>
      <c r="EF704" s="185"/>
      <c r="EG704" s="185"/>
    </row>
    <row r="705" spans="5:137">
      <c r="E705" s="183"/>
      <c r="F705" s="184"/>
      <c r="H705" s="183"/>
      <c r="I705" s="183"/>
      <c r="R705" s="185"/>
      <c r="S705" s="185"/>
      <c r="T705" s="185"/>
      <c r="U705" s="185"/>
      <c r="V705" s="185"/>
      <c r="W705" s="185"/>
      <c r="X705" s="185"/>
      <c r="Y705" s="185"/>
      <c r="Z705" s="185"/>
      <c r="AA705" s="185"/>
      <c r="AB705" s="185"/>
      <c r="AC705" s="185"/>
      <c r="AD705" s="185"/>
      <c r="AE705" s="185"/>
      <c r="AF705" s="185"/>
      <c r="AG705" s="185"/>
      <c r="AH705" s="185"/>
      <c r="AI705" s="185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  <c r="BZ705" s="32"/>
      <c r="CA705" s="32"/>
      <c r="CB705" s="32"/>
      <c r="EE705" s="185"/>
      <c r="EF705" s="185"/>
      <c r="EG705" s="185"/>
    </row>
    <row r="706" spans="5:137">
      <c r="E706" s="183"/>
      <c r="F706" s="184"/>
      <c r="H706" s="183"/>
      <c r="I706" s="183"/>
      <c r="R706" s="185"/>
      <c r="S706" s="185"/>
      <c r="T706" s="185"/>
      <c r="U706" s="185"/>
      <c r="V706" s="185"/>
      <c r="W706" s="185"/>
      <c r="X706" s="185"/>
      <c r="Y706" s="185"/>
      <c r="Z706" s="185"/>
      <c r="AA706" s="185"/>
      <c r="AB706" s="185"/>
      <c r="AC706" s="185"/>
      <c r="AD706" s="185"/>
      <c r="AE706" s="185"/>
      <c r="AF706" s="185"/>
      <c r="AG706" s="185"/>
      <c r="AH706" s="185"/>
      <c r="AI706" s="185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  <c r="BZ706" s="32"/>
      <c r="CA706" s="32"/>
      <c r="CB706" s="32"/>
      <c r="EE706" s="185"/>
      <c r="EF706" s="185"/>
      <c r="EG706" s="185"/>
    </row>
    <row r="707" spans="5:137">
      <c r="E707" s="183"/>
      <c r="F707" s="184"/>
      <c r="H707" s="183"/>
      <c r="I707" s="183"/>
      <c r="R707" s="185"/>
      <c r="S707" s="185"/>
      <c r="T707" s="185"/>
      <c r="U707" s="185"/>
      <c r="V707" s="185"/>
      <c r="W707" s="185"/>
      <c r="X707" s="185"/>
      <c r="Y707" s="185"/>
      <c r="Z707" s="185"/>
      <c r="AA707" s="185"/>
      <c r="AB707" s="185"/>
      <c r="AC707" s="185"/>
      <c r="AD707" s="185"/>
      <c r="AE707" s="185"/>
      <c r="AF707" s="185"/>
      <c r="AG707" s="185"/>
      <c r="AH707" s="185"/>
      <c r="AI707" s="185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  <c r="BZ707" s="32"/>
      <c r="CA707" s="32"/>
      <c r="CB707" s="32"/>
      <c r="EE707" s="185"/>
      <c r="EF707" s="185"/>
      <c r="EG707" s="185"/>
    </row>
    <row r="708" spans="5:137">
      <c r="E708" s="183"/>
      <c r="F708" s="184"/>
      <c r="H708" s="183"/>
      <c r="I708" s="183"/>
      <c r="R708" s="185"/>
      <c r="S708" s="185"/>
      <c r="T708" s="185"/>
      <c r="U708" s="185"/>
      <c r="V708" s="185"/>
      <c r="W708" s="185"/>
      <c r="X708" s="185"/>
      <c r="Y708" s="185"/>
      <c r="Z708" s="185"/>
      <c r="AA708" s="185"/>
      <c r="AB708" s="185"/>
      <c r="AC708" s="185"/>
      <c r="AD708" s="185"/>
      <c r="AE708" s="185"/>
      <c r="AF708" s="185"/>
      <c r="AG708" s="185"/>
      <c r="AH708" s="185"/>
      <c r="AI708" s="185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  <c r="BZ708" s="32"/>
      <c r="CA708" s="32"/>
      <c r="CB708" s="32"/>
      <c r="EE708" s="185"/>
      <c r="EF708" s="185"/>
      <c r="EG708" s="185"/>
    </row>
    <row r="709" spans="5:137">
      <c r="E709" s="183"/>
      <c r="F709" s="184"/>
      <c r="H709" s="183"/>
      <c r="I709" s="183"/>
      <c r="R709" s="185"/>
      <c r="S709" s="185"/>
      <c r="T709" s="185"/>
      <c r="U709" s="185"/>
      <c r="V709" s="185"/>
      <c r="W709" s="185"/>
      <c r="X709" s="185"/>
      <c r="Y709" s="185"/>
      <c r="Z709" s="185"/>
      <c r="AA709" s="185"/>
      <c r="AB709" s="185"/>
      <c r="AC709" s="185"/>
      <c r="AD709" s="185"/>
      <c r="AE709" s="185"/>
      <c r="AF709" s="185"/>
      <c r="AG709" s="185"/>
      <c r="AH709" s="185"/>
      <c r="AI709" s="185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  <c r="BZ709" s="32"/>
      <c r="CA709" s="32"/>
      <c r="CB709" s="32"/>
      <c r="EE709" s="185"/>
      <c r="EF709" s="185"/>
      <c r="EG709" s="185"/>
    </row>
    <row r="710" spans="5:137">
      <c r="E710" s="183"/>
      <c r="F710" s="184"/>
      <c r="H710" s="183"/>
      <c r="I710" s="183"/>
      <c r="R710" s="185"/>
      <c r="S710" s="185"/>
      <c r="T710" s="185"/>
      <c r="U710" s="185"/>
      <c r="V710" s="185"/>
      <c r="W710" s="185"/>
      <c r="X710" s="185"/>
      <c r="Y710" s="185"/>
      <c r="Z710" s="185"/>
      <c r="AA710" s="185"/>
      <c r="AB710" s="185"/>
      <c r="AC710" s="185"/>
      <c r="AD710" s="185"/>
      <c r="AE710" s="185"/>
      <c r="AF710" s="185"/>
      <c r="AG710" s="185"/>
      <c r="AH710" s="185"/>
      <c r="AI710" s="185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  <c r="BZ710" s="32"/>
      <c r="CA710" s="32"/>
      <c r="CB710" s="32"/>
      <c r="EE710" s="185"/>
      <c r="EF710" s="185"/>
      <c r="EG710" s="185"/>
    </row>
    <row r="711" spans="5:137">
      <c r="E711" s="183"/>
      <c r="F711" s="184"/>
      <c r="H711" s="183"/>
      <c r="I711" s="183"/>
      <c r="R711" s="185"/>
      <c r="S711" s="185"/>
      <c r="T711" s="185"/>
      <c r="U711" s="185"/>
      <c r="V711" s="185"/>
      <c r="W711" s="185"/>
      <c r="X711" s="185"/>
      <c r="Y711" s="185"/>
      <c r="Z711" s="185"/>
      <c r="AA711" s="185"/>
      <c r="AB711" s="185"/>
      <c r="AC711" s="185"/>
      <c r="AD711" s="185"/>
      <c r="AE711" s="185"/>
      <c r="AF711" s="185"/>
      <c r="AG711" s="185"/>
      <c r="AH711" s="185"/>
      <c r="AI711" s="185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  <c r="BZ711" s="32"/>
      <c r="CA711" s="32"/>
      <c r="CB711" s="32"/>
      <c r="EE711" s="185"/>
      <c r="EF711" s="185"/>
      <c r="EG711" s="185"/>
    </row>
    <row r="712" spans="5:137">
      <c r="E712" s="183"/>
      <c r="F712" s="184"/>
      <c r="H712" s="183"/>
      <c r="I712" s="183"/>
      <c r="R712" s="185"/>
      <c r="S712" s="185"/>
      <c r="T712" s="185"/>
      <c r="U712" s="185"/>
      <c r="V712" s="185"/>
      <c r="W712" s="185"/>
      <c r="X712" s="185"/>
      <c r="Y712" s="185"/>
      <c r="Z712" s="185"/>
      <c r="AA712" s="185"/>
      <c r="AB712" s="185"/>
      <c r="AC712" s="185"/>
      <c r="AD712" s="185"/>
      <c r="AE712" s="185"/>
      <c r="AF712" s="185"/>
      <c r="AG712" s="185"/>
      <c r="AH712" s="185"/>
      <c r="AI712" s="185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  <c r="BZ712" s="32"/>
      <c r="CA712" s="32"/>
      <c r="CB712" s="32"/>
      <c r="EE712" s="185"/>
      <c r="EF712" s="185"/>
      <c r="EG712" s="185"/>
    </row>
    <row r="713" spans="5:137">
      <c r="E713" s="183"/>
      <c r="F713" s="184"/>
      <c r="H713" s="183"/>
      <c r="I713" s="183"/>
      <c r="R713" s="185"/>
      <c r="S713" s="185"/>
      <c r="T713" s="185"/>
      <c r="U713" s="185"/>
      <c r="V713" s="185"/>
      <c r="W713" s="185"/>
      <c r="X713" s="185"/>
      <c r="Y713" s="185"/>
      <c r="Z713" s="185"/>
      <c r="AA713" s="185"/>
      <c r="AB713" s="185"/>
      <c r="AC713" s="185"/>
      <c r="AD713" s="185"/>
      <c r="AE713" s="185"/>
      <c r="AF713" s="185"/>
      <c r="AG713" s="185"/>
      <c r="AH713" s="185"/>
      <c r="AI713" s="185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  <c r="BZ713" s="32"/>
      <c r="CA713" s="32"/>
      <c r="CB713" s="32"/>
      <c r="EE713" s="185"/>
      <c r="EF713" s="185"/>
      <c r="EG713" s="185"/>
    </row>
    <row r="714" spans="5:137">
      <c r="E714" s="183"/>
      <c r="F714" s="184"/>
      <c r="H714" s="183"/>
      <c r="I714" s="183"/>
      <c r="R714" s="185"/>
      <c r="S714" s="185"/>
      <c r="T714" s="185"/>
      <c r="U714" s="185"/>
      <c r="V714" s="185"/>
      <c r="W714" s="185"/>
      <c r="X714" s="185"/>
      <c r="Y714" s="185"/>
      <c r="Z714" s="185"/>
      <c r="AA714" s="185"/>
      <c r="AB714" s="185"/>
      <c r="AC714" s="185"/>
      <c r="AD714" s="185"/>
      <c r="AE714" s="185"/>
      <c r="AF714" s="185"/>
      <c r="AG714" s="185"/>
      <c r="AH714" s="185"/>
      <c r="AI714" s="185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  <c r="BZ714" s="32"/>
      <c r="CA714" s="32"/>
      <c r="CB714" s="32"/>
      <c r="EE714" s="185"/>
      <c r="EF714" s="185"/>
      <c r="EG714" s="185"/>
    </row>
    <row r="715" spans="5:137">
      <c r="E715" s="183"/>
      <c r="F715" s="184"/>
      <c r="H715" s="183"/>
      <c r="I715" s="183"/>
      <c r="R715" s="185"/>
      <c r="S715" s="185"/>
      <c r="T715" s="185"/>
      <c r="U715" s="185"/>
      <c r="V715" s="185"/>
      <c r="W715" s="185"/>
      <c r="X715" s="185"/>
      <c r="Y715" s="185"/>
      <c r="Z715" s="185"/>
      <c r="AA715" s="185"/>
      <c r="AB715" s="185"/>
      <c r="AC715" s="185"/>
      <c r="AD715" s="185"/>
      <c r="AE715" s="185"/>
      <c r="AF715" s="185"/>
      <c r="AG715" s="185"/>
      <c r="AH715" s="185"/>
      <c r="AI715" s="185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  <c r="BZ715" s="32"/>
      <c r="CA715" s="32"/>
      <c r="CB715" s="32"/>
      <c r="EE715" s="185"/>
      <c r="EF715" s="185"/>
      <c r="EG715" s="185"/>
    </row>
    <row r="716" spans="5:137">
      <c r="E716" s="183"/>
      <c r="F716" s="184"/>
      <c r="H716" s="183"/>
      <c r="I716" s="183"/>
      <c r="R716" s="185"/>
      <c r="S716" s="185"/>
      <c r="T716" s="185"/>
      <c r="U716" s="185"/>
      <c r="V716" s="185"/>
      <c r="W716" s="185"/>
      <c r="X716" s="185"/>
      <c r="Y716" s="185"/>
      <c r="Z716" s="185"/>
      <c r="AA716" s="185"/>
      <c r="AB716" s="185"/>
      <c r="AC716" s="185"/>
      <c r="AD716" s="185"/>
      <c r="AE716" s="185"/>
      <c r="AF716" s="185"/>
      <c r="AG716" s="185"/>
      <c r="AH716" s="185"/>
      <c r="AI716" s="185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  <c r="BZ716" s="32"/>
      <c r="CA716" s="32"/>
      <c r="CB716" s="32"/>
      <c r="EE716" s="185"/>
      <c r="EF716" s="185"/>
      <c r="EG716" s="185"/>
    </row>
    <row r="717" spans="5:137">
      <c r="E717" s="183"/>
      <c r="F717" s="184"/>
      <c r="H717" s="183"/>
      <c r="I717" s="183"/>
      <c r="R717" s="185"/>
      <c r="S717" s="185"/>
      <c r="T717" s="185"/>
      <c r="U717" s="185"/>
      <c r="V717" s="185"/>
      <c r="W717" s="185"/>
      <c r="X717" s="185"/>
      <c r="Y717" s="185"/>
      <c r="Z717" s="185"/>
      <c r="AA717" s="185"/>
      <c r="AB717" s="185"/>
      <c r="AC717" s="185"/>
      <c r="AD717" s="185"/>
      <c r="AE717" s="185"/>
      <c r="AF717" s="185"/>
      <c r="AG717" s="185"/>
      <c r="AH717" s="185"/>
      <c r="AI717" s="185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  <c r="BZ717" s="32"/>
      <c r="CA717" s="32"/>
      <c r="CB717" s="32"/>
      <c r="EE717" s="185"/>
      <c r="EF717" s="185"/>
      <c r="EG717" s="185"/>
    </row>
    <row r="718" spans="5:137">
      <c r="E718" s="183"/>
      <c r="F718" s="184"/>
      <c r="H718" s="183"/>
      <c r="I718" s="183"/>
      <c r="R718" s="185"/>
      <c r="S718" s="185"/>
      <c r="T718" s="185"/>
      <c r="U718" s="185"/>
      <c r="V718" s="185"/>
      <c r="W718" s="185"/>
      <c r="X718" s="185"/>
      <c r="Y718" s="185"/>
      <c r="Z718" s="185"/>
      <c r="AA718" s="185"/>
      <c r="AB718" s="185"/>
      <c r="AC718" s="185"/>
      <c r="AD718" s="185"/>
      <c r="AE718" s="185"/>
      <c r="AF718" s="185"/>
      <c r="AG718" s="185"/>
      <c r="AH718" s="185"/>
      <c r="AI718" s="185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  <c r="BZ718" s="32"/>
      <c r="CA718" s="32"/>
      <c r="CB718" s="32"/>
      <c r="EE718" s="185"/>
      <c r="EF718" s="185"/>
      <c r="EG718" s="185"/>
    </row>
    <row r="719" spans="5:137">
      <c r="E719" s="183"/>
      <c r="F719" s="184"/>
      <c r="H719" s="183"/>
      <c r="I719" s="183"/>
      <c r="R719" s="185"/>
      <c r="S719" s="185"/>
      <c r="T719" s="185"/>
      <c r="U719" s="185"/>
      <c r="V719" s="185"/>
      <c r="W719" s="185"/>
      <c r="X719" s="185"/>
      <c r="Y719" s="185"/>
      <c r="Z719" s="185"/>
      <c r="AA719" s="185"/>
      <c r="AB719" s="185"/>
      <c r="AC719" s="185"/>
      <c r="AD719" s="185"/>
      <c r="AE719" s="185"/>
      <c r="AF719" s="185"/>
      <c r="AG719" s="185"/>
      <c r="AH719" s="185"/>
      <c r="AI719" s="185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  <c r="BZ719" s="32"/>
      <c r="CA719" s="32"/>
      <c r="CB719" s="32"/>
      <c r="EE719" s="185"/>
      <c r="EF719" s="185"/>
      <c r="EG719" s="185"/>
    </row>
    <row r="720" spans="5:137">
      <c r="E720" s="183"/>
      <c r="F720" s="184"/>
      <c r="H720" s="183"/>
      <c r="I720" s="183"/>
      <c r="R720" s="185"/>
      <c r="S720" s="185"/>
      <c r="T720" s="185"/>
      <c r="U720" s="185"/>
      <c r="V720" s="185"/>
      <c r="W720" s="185"/>
      <c r="X720" s="185"/>
      <c r="Y720" s="185"/>
      <c r="Z720" s="185"/>
      <c r="AA720" s="185"/>
      <c r="AB720" s="185"/>
      <c r="AC720" s="185"/>
      <c r="AD720" s="185"/>
      <c r="AE720" s="185"/>
      <c r="AF720" s="185"/>
      <c r="AG720" s="185"/>
      <c r="AH720" s="185"/>
      <c r="AI720" s="185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  <c r="BZ720" s="32"/>
      <c r="CA720" s="32"/>
      <c r="CB720" s="32"/>
      <c r="EE720" s="185"/>
      <c r="EF720" s="185"/>
      <c r="EG720" s="185"/>
    </row>
    <row r="721" spans="5:137">
      <c r="E721" s="183"/>
      <c r="F721" s="184"/>
      <c r="H721" s="183"/>
      <c r="I721" s="183"/>
      <c r="R721" s="185"/>
      <c r="S721" s="185"/>
      <c r="T721" s="185"/>
      <c r="U721" s="185"/>
      <c r="V721" s="185"/>
      <c r="W721" s="185"/>
      <c r="X721" s="185"/>
      <c r="Y721" s="185"/>
      <c r="Z721" s="185"/>
      <c r="AA721" s="185"/>
      <c r="AB721" s="185"/>
      <c r="AC721" s="185"/>
      <c r="AD721" s="185"/>
      <c r="AE721" s="185"/>
      <c r="AF721" s="185"/>
      <c r="AG721" s="185"/>
      <c r="AH721" s="185"/>
      <c r="AI721" s="185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  <c r="BZ721" s="32"/>
      <c r="CA721" s="32"/>
      <c r="CB721" s="32"/>
      <c r="EE721" s="185"/>
      <c r="EF721" s="185"/>
      <c r="EG721" s="185"/>
    </row>
    <row r="722" spans="5:137">
      <c r="E722" s="183"/>
      <c r="F722" s="184"/>
      <c r="H722" s="183"/>
      <c r="I722" s="183"/>
      <c r="R722" s="185"/>
      <c r="S722" s="185"/>
      <c r="T722" s="185"/>
      <c r="U722" s="185"/>
      <c r="V722" s="185"/>
      <c r="W722" s="185"/>
      <c r="X722" s="185"/>
      <c r="Y722" s="185"/>
      <c r="Z722" s="185"/>
      <c r="AA722" s="185"/>
      <c r="AB722" s="185"/>
      <c r="AC722" s="185"/>
      <c r="AD722" s="185"/>
      <c r="AE722" s="185"/>
      <c r="AF722" s="185"/>
      <c r="AG722" s="185"/>
      <c r="AH722" s="185"/>
      <c r="AI722" s="185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  <c r="BZ722" s="32"/>
      <c r="CA722" s="32"/>
      <c r="CB722" s="32"/>
      <c r="EE722" s="185"/>
      <c r="EF722" s="185"/>
      <c r="EG722" s="185"/>
    </row>
    <row r="723" spans="5:137">
      <c r="E723" s="183"/>
      <c r="F723" s="184"/>
      <c r="H723" s="183"/>
      <c r="I723" s="183"/>
      <c r="R723" s="185"/>
      <c r="S723" s="185"/>
      <c r="T723" s="185"/>
      <c r="U723" s="185"/>
      <c r="V723" s="185"/>
      <c r="W723" s="185"/>
      <c r="X723" s="185"/>
      <c r="Y723" s="185"/>
      <c r="Z723" s="185"/>
      <c r="AA723" s="185"/>
      <c r="AB723" s="185"/>
      <c r="AC723" s="185"/>
      <c r="AD723" s="185"/>
      <c r="AE723" s="185"/>
      <c r="AF723" s="185"/>
      <c r="AG723" s="185"/>
      <c r="AH723" s="185"/>
      <c r="AI723" s="185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  <c r="BZ723" s="32"/>
      <c r="CA723" s="32"/>
      <c r="CB723" s="32"/>
      <c r="EE723" s="185"/>
      <c r="EF723" s="185"/>
      <c r="EG723" s="185"/>
    </row>
    <row r="724" spans="5:137">
      <c r="E724" s="183"/>
      <c r="F724" s="184"/>
      <c r="H724" s="183"/>
      <c r="I724" s="183"/>
      <c r="R724" s="185"/>
      <c r="S724" s="185"/>
      <c r="T724" s="185"/>
      <c r="U724" s="185"/>
      <c r="V724" s="185"/>
      <c r="W724" s="185"/>
      <c r="X724" s="185"/>
      <c r="Y724" s="185"/>
      <c r="Z724" s="185"/>
      <c r="AA724" s="185"/>
      <c r="AB724" s="185"/>
      <c r="AC724" s="185"/>
      <c r="AD724" s="185"/>
      <c r="AE724" s="185"/>
      <c r="AF724" s="185"/>
      <c r="AG724" s="185"/>
      <c r="AH724" s="185"/>
      <c r="AI724" s="185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  <c r="BZ724" s="32"/>
      <c r="CA724" s="32"/>
      <c r="CB724" s="32"/>
      <c r="EE724" s="185"/>
      <c r="EF724" s="185"/>
      <c r="EG724" s="185"/>
    </row>
    <row r="725" spans="5:137">
      <c r="E725" s="183"/>
      <c r="F725" s="184"/>
      <c r="H725" s="183"/>
      <c r="I725" s="183"/>
      <c r="R725" s="185"/>
      <c r="S725" s="185"/>
      <c r="T725" s="185"/>
      <c r="U725" s="185"/>
      <c r="V725" s="185"/>
      <c r="W725" s="185"/>
      <c r="X725" s="185"/>
      <c r="Y725" s="185"/>
      <c r="Z725" s="185"/>
      <c r="AA725" s="185"/>
      <c r="AB725" s="185"/>
      <c r="AC725" s="185"/>
      <c r="AD725" s="185"/>
      <c r="AE725" s="185"/>
      <c r="AF725" s="185"/>
      <c r="AG725" s="185"/>
      <c r="AH725" s="185"/>
      <c r="AI725" s="185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  <c r="BZ725" s="32"/>
      <c r="CA725" s="32"/>
      <c r="CB725" s="32"/>
      <c r="EE725" s="185"/>
      <c r="EF725" s="185"/>
      <c r="EG725" s="185"/>
    </row>
    <row r="726" spans="5:137">
      <c r="E726" s="183"/>
      <c r="F726" s="184"/>
      <c r="H726" s="183"/>
      <c r="I726" s="183"/>
      <c r="R726" s="185"/>
      <c r="S726" s="185"/>
      <c r="T726" s="185"/>
      <c r="U726" s="185"/>
      <c r="V726" s="185"/>
      <c r="W726" s="185"/>
      <c r="X726" s="185"/>
      <c r="Y726" s="185"/>
      <c r="Z726" s="185"/>
      <c r="AA726" s="185"/>
      <c r="AB726" s="185"/>
      <c r="AC726" s="185"/>
      <c r="AD726" s="185"/>
      <c r="AE726" s="185"/>
      <c r="AF726" s="185"/>
      <c r="AG726" s="185"/>
      <c r="AH726" s="185"/>
      <c r="AI726" s="185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  <c r="BZ726" s="32"/>
      <c r="CA726" s="32"/>
      <c r="CB726" s="32"/>
      <c r="EE726" s="185"/>
      <c r="EF726" s="185"/>
      <c r="EG726" s="185"/>
    </row>
    <row r="727" spans="5:137">
      <c r="E727" s="183"/>
      <c r="F727" s="184"/>
      <c r="H727" s="183"/>
      <c r="I727" s="183"/>
      <c r="R727" s="185"/>
      <c r="S727" s="185"/>
      <c r="T727" s="185"/>
      <c r="U727" s="185"/>
      <c r="V727" s="185"/>
      <c r="W727" s="185"/>
      <c r="X727" s="185"/>
      <c r="Y727" s="185"/>
      <c r="Z727" s="185"/>
      <c r="AA727" s="185"/>
      <c r="AB727" s="185"/>
      <c r="AC727" s="185"/>
      <c r="AD727" s="185"/>
      <c r="AE727" s="185"/>
      <c r="AF727" s="185"/>
      <c r="AG727" s="185"/>
      <c r="AH727" s="185"/>
      <c r="AI727" s="185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  <c r="BZ727" s="32"/>
      <c r="CA727" s="32"/>
      <c r="CB727" s="32"/>
      <c r="EE727" s="185"/>
      <c r="EF727" s="185"/>
      <c r="EG727" s="185"/>
    </row>
    <row r="728" spans="5:137">
      <c r="E728" s="183"/>
      <c r="F728" s="184"/>
      <c r="H728" s="183"/>
      <c r="I728" s="183"/>
      <c r="R728" s="185"/>
      <c r="S728" s="185"/>
      <c r="T728" s="185"/>
      <c r="U728" s="185"/>
      <c r="V728" s="185"/>
      <c r="W728" s="185"/>
      <c r="X728" s="185"/>
      <c r="Y728" s="185"/>
      <c r="Z728" s="185"/>
      <c r="AA728" s="185"/>
      <c r="AB728" s="185"/>
      <c r="AC728" s="185"/>
      <c r="AD728" s="185"/>
      <c r="AE728" s="185"/>
      <c r="AF728" s="185"/>
      <c r="AG728" s="185"/>
      <c r="AH728" s="185"/>
      <c r="AI728" s="185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  <c r="BZ728" s="32"/>
      <c r="CA728" s="32"/>
      <c r="CB728" s="32"/>
      <c r="EE728" s="185"/>
      <c r="EF728" s="185"/>
      <c r="EG728" s="185"/>
    </row>
    <row r="729" spans="5:137">
      <c r="E729" s="183"/>
      <c r="F729" s="184"/>
      <c r="H729" s="183"/>
      <c r="I729" s="183"/>
      <c r="R729" s="185"/>
      <c r="S729" s="185"/>
      <c r="T729" s="185"/>
      <c r="U729" s="185"/>
      <c r="V729" s="185"/>
      <c r="W729" s="185"/>
      <c r="X729" s="185"/>
      <c r="Y729" s="185"/>
      <c r="Z729" s="185"/>
      <c r="AA729" s="185"/>
      <c r="AB729" s="185"/>
      <c r="AC729" s="185"/>
      <c r="AD729" s="185"/>
      <c r="AE729" s="185"/>
      <c r="AF729" s="185"/>
      <c r="AG729" s="185"/>
      <c r="AH729" s="185"/>
      <c r="AI729" s="185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  <c r="BZ729" s="32"/>
      <c r="CA729" s="32"/>
      <c r="CB729" s="32"/>
      <c r="EE729" s="185"/>
      <c r="EF729" s="185"/>
      <c r="EG729" s="185"/>
    </row>
    <row r="730" spans="5:137">
      <c r="E730" s="183"/>
      <c r="F730" s="184"/>
      <c r="H730" s="183"/>
      <c r="I730" s="183"/>
      <c r="R730" s="185"/>
      <c r="S730" s="185"/>
      <c r="T730" s="185"/>
      <c r="U730" s="185"/>
      <c r="V730" s="185"/>
      <c r="W730" s="185"/>
      <c r="X730" s="185"/>
      <c r="Y730" s="185"/>
      <c r="Z730" s="185"/>
      <c r="AA730" s="185"/>
      <c r="AB730" s="185"/>
      <c r="AC730" s="185"/>
      <c r="AD730" s="185"/>
      <c r="AE730" s="185"/>
      <c r="AF730" s="185"/>
      <c r="AG730" s="185"/>
      <c r="AH730" s="185"/>
      <c r="AI730" s="185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  <c r="BZ730" s="32"/>
      <c r="CA730" s="32"/>
      <c r="CB730" s="32"/>
      <c r="EE730" s="185"/>
      <c r="EF730" s="185"/>
      <c r="EG730" s="185"/>
    </row>
    <row r="731" spans="5:137">
      <c r="E731" s="183"/>
      <c r="F731" s="184"/>
      <c r="H731" s="183"/>
      <c r="I731" s="183"/>
      <c r="R731" s="185"/>
      <c r="S731" s="185"/>
      <c r="T731" s="185"/>
      <c r="U731" s="185"/>
      <c r="V731" s="185"/>
      <c r="W731" s="185"/>
      <c r="X731" s="185"/>
      <c r="Y731" s="185"/>
      <c r="Z731" s="185"/>
      <c r="AA731" s="185"/>
      <c r="AB731" s="185"/>
      <c r="AC731" s="185"/>
      <c r="AD731" s="185"/>
      <c r="AE731" s="185"/>
      <c r="AF731" s="185"/>
      <c r="AG731" s="185"/>
      <c r="AH731" s="185"/>
      <c r="AI731" s="185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  <c r="BZ731" s="32"/>
      <c r="CA731" s="32"/>
      <c r="CB731" s="32"/>
      <c r="EE731" s="185"/>
      <c r="EF731" s="185"/>
      <c r="EG731" s="185"/>
    </row>
    <row r="732" spans="5:137">
      <c r="E732" s="183"/>
      <c r="F732" s="184"/>
      <c r="H732" s="183"/>
      <c r="I732" s="183"/>
      <c r="R732" s="185"/>
      <c r="S732" s="185"/>
      <c r="T732" s="185"/>
      <c r="U732" s="185"/>
      <c r="V732" s="185"/>
      <c r="W732" s="185"/>
      <c r="X732" s="185"/>
      <c r="Y732" s="185"/>
      <c r="Z732" s="185"/>
      <c r="AA732" s="185"/>
      <c r="AB732" s="185"/>
      <c r="AC732" s="185"/>
      <c r="AD732" s="185"/>
      <c r="AE732" s="185"/>
      <c r="AF732" s="185"/>
      <c r="AG732" s="185"/>
      <c r="AH732" s="185"/>
      <c r="AI732" s="185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  <c r="BZ732" s="32"/>
      <c r="CA732" s="32"/>
      <c r="CB732" s="32"/>
      <c r="EE732" s="185"/>
      <c r="EF732" s="185"/>
      <c r="EG732" s="185"/>
    </row>
    <row r="733" spans="5:137">
      <c r="E733" s="183"/>
      <c r="F733" s="184"/>
      <c r="H733" s="183"/>
      <c r="I733" s="183"/>
      <c r="R733" s="185"/>
      <c r="S733" s="185"/>
      <c r="T733" s="185"/>
      <c r="U733" s="185"/>
      <c r="V733" s="185"/>
      <c r="W733" s="185"/>
      <c r="X733" s="185"/>
      <c r="Y733" s="185"/>
      <c r="Z733" s="185"/>
      <c r="AA733" s="185"/>
      <c r="AB733" s="185"/>
      <c r="AC733" s="185"/>
      <c r="AD733" s="185"/>
      <c r="AE733" s="185"/>
      <c r="AF733" s="185"/>
      <c r="AG733" s="185"/>
      <c r="AH733" s="185"/>
      <c r="AI733" s="185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/>
      <c r="BV733" s="32"/>
      <c r="BW733" s="32"/>
      <c r="BX733" s="32"/>
      <c r="BY733" s="32"/>
      <c r="BZ733" s="32"/>
      <c r="CA733" s="32"/>
      <c r="CB733" s="32"/>
      <c r="EE733" s="185"/>
      <c r="EF733" s="185"/>
      <c r="EG733" s="185"/>
    </row>
    <row r="734" spans="5:137">
      <c r="E734" s="183"/>
      <c r="F734" s="184"/>
      <c r="H734" s="183"/>
      <c r="I734" s="183"/>
      <c r="R734" s="185"/>
      <c r="S734" s="185"/>
      <c r="T734" s="185"/>
      <c r="U734" s="185"/>
      <c r="V734" s="185"/>
      <c r="W734" s="185"/>
      <c r="X734" s="185"/>
      <c r="Y734" s="185"/>
      <c r="Z734" s="185"/>
      <c r="AA734" s="185"/>
      <c r="AB734" s="185"/>
      <c r="AC734" s="185"/>
      <c r="AD734" s="185"/>
      <c r="AE734" s="185"/>
      <c r="AF734" s="185"/>
      <c r="AG734" s="185"/>
      <c r="AH734" s="185"/>
      <c r="AI734" s="185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  <c r="BZ734" s="32"/>
      <c r="CA734" s="32"/>
      <c r="CB734" s="32"/>
      <c r="EE734" s="185"/>
      <c r="EF734" s="185"/>
      <c r="EG734" s="185"/>
    </row>
    <row r="735" spans="5:137">
      <c r="E735" s="183"/>
      <c r="F735" s="184"/>
      <c r="H735" s="183"/>
      <c r="I735" s="183"/>
      <c r="R735" s="185"/>
      <c r="S735" s="185"/>
      <c r="T735" s="185"/>
      <c r="U735" s="185"/>
      <c r="V735" s="185"/>
      <c r="W735" s="185"/>
      <c r="X735" s="185"/>
      <c r="Y735" s="185"/>
      <c r="Z735" s="185"/>
      <c r="AA735" s="185"/>
      <c r="AB735" s="185"/>
      <c r="AC735" s="185"/>
      <c r="AD735" s="185"/>
      <c r="AE735" s="185"/>
      <c r="AF735" s="185"/>
      <c r="AG735" s="185"/>
      <c r="AH735" s="185"/>
      <c r="AI735" s="185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/>
      <c r="BV735" s="32"/>
      <c r="BW735" s="32"/>
      <c r="BX735" s="32"/>
      <c r="BY735" s="32"/>
      <c r="BZ735" s="32"/>
      <c r="CA735" s="32"/>
      <c r="CB735" s="32"/>
      <c r="EE735" s="185"/>
      <c r="EF735" s="185"/>
      <c r="EG735" s="185"/>
    </row>
    <row r="736" spans="5:137">
      <c r="E736" s="183"/>
      <c r="F736" s="184"/>
      <c r="H736" s="183"/>
      <c r="I736" s="183"/>
      <c r="R736" s="185"/>
      <c r="S736" s="185"/>
      <c r="T736" s="185"/>
      <c r="U736" s="185"/>
      <c r="V736" s="185"/>
      <c r="W736" s="185"/>
      <c r="X736" s="185"/>
      <c r="Y736" s="185"/>
      <c r="Z736" s="185"/>
      <c r="AA736" s="185"/>
      <c r="AB736" s="185"/>
      <c r="AC736" s="185"/>
      <c r="AD736" s="185"/>
      <c r="AE736" s="185"/>
      <c r="AF736" s="185"/>
      <c r="AG736" s="185"/>
      <c r="AH736" s="185"/>
      <c r="AI736" s="185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/>
      <c r="BV736" s="32"/>
      <c r="BW736" s="32"/>
      <c r="BX736" s="32"/>
      <c r="BY736" s="32"/>
      <c r="BZ736" s="32"/>
      <c r="CA736" s="32"/>
      <c r="CB736" s="32"/>
      <c r="EE736" s="185"/>
      <c r="EF736" s="185"/>
      <c r="EG736" s="185"/>
    </row>
    <row r="737" spans="5:137">
      <c r="E737" s="183"/>
      <c r="F737" s="184"/>
      <c r="H737" s="183"/>
      <c r="I737" s="183"/>
      <c r="R737" s="185"/>
      <c r="S737" s="185"/>
      <c r="T737" s="185"/>
      <c r="U737" s="185"/>
      <c r="V737" s="185"/>
      <c r="W737" s="185"/>
      <c r="X737" s="185"/>
      <c r="Y737" s="185"/>
      <c r="Z737" s="185"/>
      <c r="AA737" s="185"/>
      <c r="AB737" s="185"/>
      <c r="AC737" s="185"/>
      <c r="AD737" s="185"/>
      <c r="AE737" s="185"/>
      <c r="AF737" s="185"/>
      <c r="AG737" s="185"/>
      <c r="AH737" s="185"/>
      <c r="AI737" s="185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  <c r="BT737" s="32"/>
      <c r="BU737" s="32"/>
      <c r="BV737" s="32"/>
      <c r="BW737" s="32"/>
      <c r="BX737" s="32"/>
      <c r="BY737" s="32"/>
      <c r="BZ737" s="32"/>
      <c r="CA737" s="32"/>
      <c r="CB737" s="32"/>
      <c r="EE737" s="185"/>
      <c r="EF737" s="185"/>
      <c r="EG737" s="185"/>
    </row>
    <row r="738" spans="5:137">
      <c r="E738" s="183"/>
      <c r="F738" s="184"/>
      <c r="H738" s="183"/>
      <c r="I738" s="183"/>
      <c r="R738" s="185"/>
      <c r="S738" s="185"/>
      <c r="T738" s="185"/>
      <c r="U738" s="185"/>
      <c r="V738" s="185"/>
      <c r="W738" s="185"/>
      <c r="X738" s="185"/>
      <c r="Y738" s="185"/>
      <c r="Z738" s="185"/>
      <c r="AA738" s="185"/>
      <c r="AB738" s="185"/>
      <c r="AC738" s="185"/>
      <c r="AD738" s="185"/>
      <c r="AE738" s="185"/>
      <c r="AF738" s="185"/>
      <c r="AG738" s="185"/>
      <c r="AH738" s="185"/>
      <c r="AI738" s="185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  <c r="BZ738" s="32"/>
      <c r="CA738" s="32"/>
      <c r="CB738" s="32"/>
      <c r="EE738" s="185"/>
      <c r="EF738" s="185"/>
      <c r="EG738" s="185"/>
    </row>
    <row r="739" spans="5:137">
      <c r="E739" s="183"/>
      <c r="F739" s="184"/>
      <c r="H739" s="183"/>
      <c r="I739" s="183"/>
      <c r="R739" s="185"/>
      <c r="S739" s="185"/>
      <c r="T739" s="185"/>
      <c r="U739" s="185"/>
      <c r="V739" s="185"/>
      <c r="W739" s="185"/>
      <c r="X739" s="185"/>
      <c r="Y739" s="185"/>
      <c r="Z739" s="185"/>
      <c r="AA739" s="185"/>
      <c r="AB739" s="185"/>
      <c r="AC739" s="185"/>
      <c r="AD739" s="185"/>
      <c r="AE739" s="185"/>
      <c r="AF739" s="185"/>
      <c r="AG739" s="185"/>
      <c r="AH739" s="185"/>
      <c r="AI739" s="185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  <c r="BT739" s="32"/>
      <c r="BU739" s="32"/>
      <c r="BV739" s="32"/>
      <c r="BW739" s="32"/>
      <c r="BX739" s="32"/>
      <c r="BY739" s="32"/>
      <c r="BZ739" s="32"/>
      <c r="CA739" s="32"/>
      <c r="CB739" s="32"/>
      <c r="EE739" s="185"/>
      <c r="EF739" s="185"/>
      <c r="EG739" s="185"/>
    </row>
    <row r="740" spans="5:137">
      <c r="E740" s="183"/>
      <c r="F740" s="184"/>
      <c r="H740" s="183"/>
      <c r="I740" s="183"/>
      <c r="R740" s="185"/>
      <c r="S740" s="185"/>
      <c r="T740" s="185"/>
      <c r="U740" s="185"/>
      <c r="V740" s="185"/>
      <c r="W740" s="185"/>
      <c r="X740" s="185"/>
      <c r="Y740" s="185"/>
      <c r="Z740" s="185"/>
      <c r="AA740" s="185"/>
      <c r="AB740" s="185"/>
      <c r="AC740" s="185"/>
      <c r="AD740" s="185"/>
      <c r="AE740" s="185"/>
      <c r="AF740" s="185"/>
      <c r="AG740" s="185"/>
      <c r="AH740" s="185"/>
      <c r="AI740" s="185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  <c r="BT740" s="32"/>
      <c r="BU740" s="32"/>
      <c r="BV740" s="32"/>
      <c r="BW740" s="32"/>
      <c r="BX740" s="32"/>
      <c r="BY740" s="32"/>
      <c r="BZ740" s="32"/>
      <c r="CA740" s="32"/>
      <c r="CB740" s="32"/>
      <c r="EE740" s="185"/>
      <c r="EF740" s="185"/>
      <c r="EG740" s="185"/>
    </row>
    <row r="741" spans="5:137">
      <c r="E741" s="183"/>
      <c r="F741" s="184"/>
      <c r="H741" s="183"/>
      <c r="I741" s="183"/>
      <c r="R741" s="185"/>
      <c r="S741" s="185"/>
      <c r="T741" s="185"/>
      <c r="U741" s="185"/>
      <c r="V741" s="185"/>
      <c r="W741" s="185"/>
      <c r="X741" s="185"/>
      <c r="Y741" s="185"/>
      <c r="Z741" s="185"/>
      <c r="AA741" s="185"/>
      <c r="AB741" s="185"/>
      <c r="AC741" s="185"/>
      <c r="AD741" s="185"/>
      <c r="AE741" s="185"/>
      <c r="AF741" s="185"/>
      <c r="AG741" s="185"/>
      <c r="AH741" s="185"/>
      <c r="AI741" s="185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/>
      <c r="BV741" s="32"/>
      <c r="BW741" s="32"/>
      <c r="BX741" s="32"/>
      <c r="BY741" s="32"/>
      <c r="BZ741" s="32"/>
      <c r="CA741" s="32"/>
      <c r="CB741" s="32"/>
      <c r="EE741" s="185"/>
      <c r="EF741" s="185"/>
      <c r="EG741" s="185"/>
    </row>
    <row r="742" spans="5:137">
      <c r="E742" s="183"/>
      <c r="F742" s="184"/>
      <c r="H742" s="183"/>
      <c r="I742" s="183"/>
      <c r="R742" s="185"/>
      <c r="S742" s="185"/>
      <c r="T742" s="185"/>
      <c r="U742" s="185"/>
      <c r="V742" s="185"/>
      <c r="W742" s="185"/>
      <c r="X742" s="185"/>
      <c r="Y742" s="185"/>
      <c r="Z742" s="185"/>
      <c r="AA742" s="185"/>
      <c r="AB742" s="185"/>
      <c r="AC742" s="185"/>
      <c r="AD742" s="185"/>
      <c r="AE742" s="185"/>
      <c r="AF742" s="185"/>
      <c r="AG742" s="185"/>
      <c r="AH742" s="185"/>
      <c r="AI742" s="185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  <c r="BZ742" s="32"/>
      <c r="CA742" s="32"/>
      <c r="CB742" s="32"/>
      <c r="EE742" s="185"/>
      <c r="EF742" s="185"/>
      <c r="EG742" s="185"/>
    </row>
    <row r="743" spans="5:137">
      <c r="E743" s="183"/>
      <c r="F743" s="184"/>
      <c r="H743" s="183"/>
      <c r="I743" s="183"/>
      <c r="R743" s="185"/>
      <c r="S743" s="185"/>
      <c r="T743" s="185"/>
      <c r="U743" s="185"/>
      <c r="V743" s="185"/>
      <c r="W743" s="185"/>
      <c r="X743" s="185"/>
      <c r="Y743" s="185"/>
      <c r="Z743" s="185"/>
      <c r="AA743" s="185"/>
      <c r="AB743" s="185"/>
      <c r="AC743" s="185"/>
      <c r="AD743" s="185"/>
      <c r="AE743" s="185"/>
      <c r="AF743" s="185"/>
      <c r="AG743" s="185"/>
      <c r="AH743" s="185"/>
      <c r="AI743" s="185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  <c r="BZ743" s="32"/>
      <c r="CA743" s="32"/>
      <c r="CB743" s="32"/>
      <c r="EE743" s="185"/>
      <c r="EF743" s="185"/>
      <c r="EG743" s="185"/>
    </row>
    <row r="744" spans="5:137">
      <c r="E744" s="183"/>
      <c r="F744" s="184"/>
      <c r="H744" s="183"/>
      <c r="I744" s="183"/>
      <c r="R744" s="185"/>
      <c r="S744" s="185"/>
      <c r="T744" s="185"/>
      <c r="U744" s="185"/>
      <c r="V744" s="185"/>
      <c r="W744" s="185"/>
      <c r="X744" s="185"/>
      <c r="Y744" s="185"/>
      <c r="Z744" s="185"/>
      <c r="AA744" s="185"/>
      <c r="AB744" s="185"/>
      <c r="AC744" s="185"/>
      <c r="AD744" s="185"/>
      <c r="AE744" s="185"/>
      <c r="AF744" s="185"/>
      <c r="AG744" s="185"/>
      <c r="AH744" s="185"/>
      <c r="AI744" s="185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  <c r="BZ744" s="32"/>
      <c r="CA744" s="32"/>
      <c r="CB744" s="32"/>
      <c r="EE744" s="185"/>
      <c r="EF744" s="185"/>
      <c r="EG744" s="185"/>
    </row>
    <row r="745" spans="5:137">
      <c r="E745" s="183"/>
      <c r="F745" s="184"/>
      <c r="H745" s="183"/>
      <c r="I745" s="183"/>
      <c r="R745" s="185"/>
      <c r="S745" s="185"/>
      <c r="T745" s="185"/>
      <c r="U745" s="185"/>
      <c r="V745" s="185"/>
      <c r="W745" s="185"/>
      <c r="X745" s="185"/>
      <c r="Y745" s="185"/>
      <c r="Z745" s="185"/>
      <c r="AA745" s="185"/>
      <c r="AB745" s="185"/>
      <c r="AC745" s="185"/>
      <c r="AD745" s="185"/>
      <c r="AE745" s="185"/>
      <c r="AF745" s="185"/>
      <c r="AG745" s="185"/>
      <c r="AH745" s="185"/>
      <c r="AI745" s="185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/>
      <c r="BV745" s="32"/>
      <c r="BW745" s="32"/>
      <c r="BX745" s="32"/>
      <c r="BY745" s="32"/>
      <c r="BZ745" s="32"/>
      <c r="CA745" s="32"/>
      <c r="CB745" s="32"/>
      <c r="EE745" s="185"/>
      <c r="EF745" s="185"/>
      <c r="EG745" s="185"/>
    </row>
    <row r="746" spans="5:137">
      <c r="E746" s="183"/>
      <c r="F746" s="184"/>
      <c r="H746" s="183"/>
      <c r="I746" s="183"/>
      <c r="R746" s="185"/>
      <c r="S746" s="185"/>
      <c r="T746" s="185"/>
      <c r="U746" s="185"/>
      <c r="V746" s="185"/>
      <c r="W746" s="185"/>
      <c r="X746" s="185"/>
      <c r="Y746" s="185"/>
      <c r="Z746" s="185"/>
      <c r="AA746" s="185"/>
      <c r="AB746" s="185"/>
      <c r="AC746" s="185"/>
      <c r="AD746" s="185"/>
      <c r="AE746" s="185"/>
      <c r="AF746" s="185"/>
      <c r="AG746" s="185"/>
      <c r="AH746" s="185"/>
      <c r="AI746" s="185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  <c r="BT746" s="32"/>
      <c r="BU746" s="32"/>
      <c r="BV746" s="32"/>
      <c r="BW746" s="32"/>
      <c r="BX746" s="32"/>
      <c r="BY746" s="32"/>
      <c r="BZ746" s="32"/>
      <c r="CA746" s="32"/>
      <c r="CB746" s="32"/>
      <c r="EE746" s="185"/>
      <c r="EF746" s="185"/>
      <c r="EG746" s="185"/>
    </row>
    <row r="747" spans="5:137">
      <c r="E747" s="183"/>
      <c r="F747" s="184"/>
      <c r="H747" s="183"/>
      <c r="I747" s="183"/>
      <c r="R747" s="185"/>
      <c r="S747" s="185"/>
      <c r="T747" s="185"/>
      <c r="U747" s="185"/>
      <c r="V747" s="185"/>
      <c r="W747" s="185"/>
      <c r="X747" s="185"/>
      <c r="Y747" s="185"/>
      <c r="Z747" s="185"/>
      <c r="AA747" s="185"/>
      <c r="AB747" s="185"/>
      <c r="AC747" s="185"/>
      <c r="AD747" s="185"/>
      <c r="AE747" s="185"/>
      <c r="AF747" s="185"/>
      <c r="AG747" s="185"/>
      <c r="AH747" s="185"/>
      <c r="AI747" s="185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  <c r="BT747" s="32"/>
      <c r="BU747" s="32"/>
      <c r="BV747" s="32"/>
      <c r="BW747" s="32"/>
      <c r="BX747" s="32"/>
      <c r="BY747" s="32"/>
      <c r="BZ747" s="32"/>
      <c r="CA747" s="32"/>
      <c r="CB747" s="32"/>
      <c r="EE747" s="185"/>
      <c r="EF747" s="185"/>
      <c r="EG747" s="185"/>
    </row>
    <row r="748" spans="5:137">
      <c r="E748" s="183"/>
      <c r="F748" s="184"/>
      <c r="H748" s="183"/>
      <c r="I748" s="183"/>
      <c r="R748" s="185"/>
      <c r="S748" s="185"/>
      <c r="T748" s="185"/>
      <c r="U748" s="185"/>
      <c r="V748" s="185"/>
      <c r="W748" s="185"/>
      <c r="X748" s="185"/>
      <c r="Y748" s="185"/>
      <c r="Z748" s="185"/>
      <c r="AA748" s="185"/>
      <c r="AB748" s="185"/>
      <c r="AC748" s="185"/>
      <c r="AD748" s="185"/>
      <c r="AE748" s="185"/>
      <c r="AF748" s="185"/>
      <c r="AG748" s="185"/>
      <c r="AH748" s="185"/>
      <c r="AI748" s="185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  <c r="BT748" s="32"/>
      <c r="BU748" s="32"/>
      <c r="BV748" s="32"/>
      <c r="BW748" s="32"/>
      <c r="BX748" s="32"/>
      <c r="BY748" s="32"/>
      <c r="BZ748" s="32"/>
      <c r="CA748" s="32"/>
      <c r="CB748" s="32"/>
      <c r="EE748" s="185"/>
      <c r="EF748" s="185"/>
      <c r="EG748" s="185"/>
    </row>
    <row r="749" spans="5:137">
      <c r="E749" s="183"/>
      <c r="F749" s="184"/>
      <c r="H749" s="183"/>
      <c r="I749" s="183"/>
      <c r="R749" s="185"/>
      <c r="S749" s="185"/>
      <c r="T749" s="185"/>
      <c r="U749" s="185"/>
      <c r="V749" s="185"/>
      <c r="W749" s="185"/>
      <c r="X749" s="185"/>
      <c r="Y749" s="185"/>
      <c r="Z749" s="185"/>
      <c r="AA749" s="185"/>
      <c r="AB749" s="185"/>
      <c r="AC749" s="185"/>
      <c r="AD749" s="185"/>
      <c r="AE749" s="185"/>
      <c r="AF749" s="185"/>
      <c r="AG749" s="185"/>
      <c r="AH749" s="185"/>
      <c r="AI749" s="185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  <c r="BT749" s="32"/>
      <c r="BU749" s="32"/>
      <c r="BV749" s="32"/>
      <c r="BW749" s="32"/>
      <c r="BX749" s="32"/>
      <c r="BY749" s="32"/>
      <c r="BZ749" s="32"/>
      <c r="CA749" s="32"/>
      <c r="CB749" s="32"/>
      <c r="EE749" s="185"/>
      <c r="EF749" s="185"/>
      <c r="EG749" s="185"/>
    </row>
    <row r="750" spans="5:137">
      <c r="E750" s="183"/>
      <c r="F750" s="184"/>
      <c r="H750" s="183"/>
      <c r="I750" s="183"/>
      <c r="R750" s="185"/>
      <c r="S750" s="185"/>
      <c r="T750" s="185"/>
      <c r="U750" s="185"/>
      <c r="V750" s="185"/>
      <c r="W750" s="185"/>
      <c r="X750" s="185"/>
      <c r="Y750" s="185"/>
      <c r="Z750" s="185"/>
      <c r="AA750" s="185"/>
      <c r="AB750" s="185"/>
      <c r="AC750" s="185"/>
      <c r="AD750" s="185"/>
      <c r="AE750" s="185"/>
      <c r="AF750" s="185"/>
      <c r="AG750" s="185"/>
      <c r="AH750" s="185"/>
      <c r="AI750" s="185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  <c r="BT750" s="32"/>
      <c r="BU750" s="32"/>
      <c r="BV750" s="32"/>
      <c r="BW750" s="32"/>
      <c r="BX750" s="32"/>
      <c r="BY750" s="32"/>
      <c r="BZ750" s="32"/>
      <c r="CA750" s="32"/>
      <c r="CB750" s="32"/>
      <c r="EE750" s="185"/>
      <c r="EF750" s="185"/>
      <c r="EG750" s="185"/>
    </row>
    <row r="751" spans="5:137">
      <c r="E751" s="183"/>
      <c r="F751" s="184"/>
      <c r="H751" s="183"/>
      <c r="I751" s="183"/>
      <c r="R751" s="185"/>
      <c r="S751" s="185"/>
      <c r="T751" s="185"/>
      <c r="U751" s="185"/>
      <c r="V751" s="185"/>
      <c r="W751" s="185"/>
      <c r="X751" s="185"/>
      <c r="Y751" s="185"/>
      <c r="Z751" s="185"/>
      <c r="AA751" s="185"/>
      <c r="AB751" s="185"/>
      <c r="AC751" s="185"/>
      <c r="AD751" s="185"/>
      <c r="AE751" s="185"/>
      <c r="AF751" s="185"/>
      <c r="AG751" s="185"/>
      <c r="AH751" s="185"/>
      <c r="AI751" s="185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  <c r="BZ751" s="32"/>
      <c r="CA751" s="32"/>
      <c r="CB751" s="32"/>
      <c r="EE751" s="185"/>
      <c r="EF751" s="185"/>
      <c r="EG751" s="185"/>
    </row>
    <row r="752" spans="5:137">
      <c r="E752" s="183"/>
      <c r="F752" s="184"/>
      <c r="H752" s="183"/>
      <c r="I752" s="183"/>
      <c r="R752" s="185"/>
      <c r="S752" s="185"/>
      <c r="T752" s="185"/>
      <c r="U752" s="185"/>
      <c r="V752" s="185"/>
      <c r="W752" s="185"/>
      <c r="X752" s="185"/>
      <c r="Y752" s="185"/>
      <c r="Z752" s="185"/>
      <c r="AA752" s="185"/>
      <c r="AB752" s="185"/>
      <c r="AC752" s="185"/>
      <c r="AD752" s="185"/>
      <c r="AE752" s="185"/>
      <c r="AF752" s="185"/>
      <c r="AG752" s="185"/>
      <c r="AH752" s="185"/>
      <c r="AI752" s="185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  <c r="BT752" s="32"/>
      <c r="BU752" s="32"/>
      <c r="BV752" s="32"/>
      <c r="BW752" s="32"/>
      <c r="BX752" s="32"/>
      <c r="BY752" s="32"/>
      <c r="BZ752" s="32"/>
      <c r="CA752" s="32"/>
      <c r="CB752" s="32"/>
      <c r="EE752" s="185"/>
      <c r="EF752" s="185"/>
      <c r="EG752" s="185"/>
    </row>
    <row r="753" spans="5:137">
      <c r="E753" s="183"/>
      <c r="F753" s="184"/>
      <c r="H753" s="183"/>
      <c r="I753" s="183"/>
      <c r="R753" s="185"/>
      <c r="S753" s="185"/>
      <c r="T753" s="185"/>
      <c r="U753" s="185"/>
      <c r="V753" s="185"/>
      <c r="W753" s="185"/>
      <c r="X753" s="185"/>
      <c r="Y753" s="185"/>
      <c r="Z753" s="185"/>
      <c r="AA753" s="185"/>
      <c r="AB753" s="185"/>
      <c r="AC753" s="185"/>
      <c r="AD753" s="185"/>
      <c r="AE753" s="185"/>
      <c r="AF753" s="185"/>
      <c r="AG753" s="185"/>
      <c r="AH753" s="185"/>
      <c r="AI753" s="185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  <c r="BT753" s="32"/>
      <c r="BU753" s="32"/>
      <c r="BV753" s="32"/>
      <c r="BW753" s="32"/>
      <c r="BX753" s="32"/>
      <c r="BY753" s="32"/>
      <c r="BZ753" s="32"/>
      <c r="CA753" s="32"/>
      <c r="CB753" s="32"/>
      <c r="EE753" s="185"/>
      <c r="EF753" s="185"/>
      <c r="EG753" s="185"/>
    </row>
    <row r="754" spans="5:137">
      <c r="E754" s="183"/>
      <c r="F754" s="184"/>
      <c r="H754" s="183"/>
      <c r="I754" s="183"/>
      <c r="R754" s="185"/>
      <c r="S754" s="185"/>
      <c r="T754" s="185"/>
      <c r="U754" s="185"/>
      <c r="V754" s="185"/>
      <c r="W754" s="185"/>
      <c r="X754" s="185"/>
      <c r="Y754" s="185"/>
      <c r="Z754" s="185"/>
      <c r="AA754" s="185"/>
      <c r="AB754" s="185"/>
      <c r="AC754" s="185"/>
      <c r="AD754" s="185"/>
      <c r="AE754" s="185"/>
      <c r="AF754" s="185"/>
      <c r="AG754" s="185"/>
      <c r="AH754" s="185"/>
      <c r="AI754" s="185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  <c r="BZ754" s="32"/>
      <c r="CA754" s="32"/>
      <c r="CB754" s="32"/>
      <c r="EE754" s="185"/>
      <c r="EF754" s="185"/>
      <c r="EG754" s="185"/>
    </row>
    <row r="755" spans="5:137">
      <c r="E755" s="183"/>
      <c r="F755" s="184"/>
      <c r="H755" s="183"/>
      <c r="I755" s="183"/>
      <c r="R755" s="185"/>
      <c r="S755" s="185"/>
      <c r="T755" s="185"/>
      <c r="U755" s="185"/>
      <c r="V755" s="185"/>
      <c r="W755" s="185"/>
      <c r="X755" s="185"/>
      <c r="Y755" s="185"/>
      <c r="Z755" s="185"/>
      <c r="AA755" s="185"/>
      <c r="AB755" s="185"/>
      <c r="AC755" s="185"/>
      <c r="AD755" s="185"/>
      <c r="AE755" s="185"/>
      <c r="AF755" s="185"/>
      <c r="AG755" s="185"/>
      <c r="AH755" s="185"/>
      <c r="AI755" s="185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  <c r="BZ755" s="32"/>
      <c r="CA755" s="32"/>
      <c r="CB755" s="32"/>
      <c r="EE755" s="185"/>
      <c r="EF755" s="185"/>
      <c r="EG755" s="185"/>
    </row>
    <row r="756" spans="5:137">
      <c r="E756" s="183"/>
      <c r="F756" s="184"/>
      <c r="H756" s="183"/>
      <c r="I756" s="183"/>
      <c r="R756" s="185"/>
      <c r="S756" s="185"/>
      <c r="T756" s="185"/>
      <c r="U756" s="185"/>
      <c r="V756" s="185"/>
      <c r="W756" s="185"/>
      <c r="X756" s="185"/>
      <c r="Y756" s="185"/>
      <c r="Z756" s="185"/>
      <c r="AA756" s="185"/>
      <c r="AB756" s="185"/>
      <c r="AC756" s="185"/>
      <c r="AD756" s="185"/>
      <c r="AE756" s="185"/>
      <c r="AF756" s="185"/>
      <c r="AG756" s="185"/>
      <c r="AH756" s="185"/>
      <c r="AI756" s="185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  <c r="BZ756" s="32"/>
      <c r="CA756" s="32"/>
      <c r="CB756" s="32"/>
      <c r="EE756" s="185"/>
      <c r="EF756" s="185"/>
      <c r="EG756" s="185"/>
    </row>
    <row r="757" spans="5:137">
      <c r="E757" s="183"/>
      <c r="F757" s="184"/>
      <c r="H757" s="183"/>
      <c r="I757" s="183"/>
      <c r="R757" s="185"/>
      <c r="S757" s="185"/>
      <c r="T757" s="185"/>
      <c r="U757" s="185"/>
      <c r="V757" s="185"/>
      <c r="W757" s="185"/>
      <c r="X757" s="185"/>
      <c r="Y757" s="185"/>
      <c r="Z757" s="185"/>
      <c r="AA757" s="185"/>
      <c r="AB757" s="185"/>
      <c r="AC757" s="185"/>
      <c r="AD757" s="185"/>
      <c r="AE757" s="185"/>
      <c r="AF757" s="185"/>
      <c r="AG757" s="185"/>
      <c r="AH757" s="185"/>
      <c r="AI757" s="185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  <c r="BZ757" s="32"/>
      <c r="CA757" s="32"/>
      <c r="CB757" s="32"/>
      <c r="EE757" s="185"/>
      <c r="EF757" s="185"/>
      <c r="EG757" s="185"/>
    </row>
    <row r="758" spans="5:137">
      <c r="E758" s="183"/>
      <c r="F758" s="184"/>
      <c r="H758" s="183"/>
      <c r="I758" s="183"/>
      <c r="R758" s="185"/>
      <c r="S758" s="185"/>
      <c r="T758" s="185"/>
      <c r="U758" s="185"/>
      <c r="V758" s="185"/>
      <c r="W758" s="185"/>
      <c r="X758" s="185"/>
      <c r="Y758" s="185"/>
      <c r="Z758" s="185"/>
      <c r="AA758" s="185"/>
      <c r="AB758" s="185"/>
      <c r="AC758" s="185"/>
      <c r="AD758" s="185"/>
      <c r="AE758" s="185"/>
      <c r="AF758" s="185"/>
      <c r="AG758" s="185"/>
      <c r="AH758" s="185"/>
      <c r="AI758" s="185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  <c r="BZ758" s="32"/>
      <c r="CA758" s="32"/>
      <c r="CB758" s="32"/>
      <c r="EE758" s="185"/>
      <c r="EF758" s="185"/>
      <c r="EG758" s="185"/>
    </row>
    <row r="759" spans="5:137">
      <c r="E759" s="183"/>
      <c r="F759" s="184"/>
      <c r="H759" s="183"/>
      <c r="I759" s="183"/>
      <c r="R759" s="185"/>
      <c r="S759" s="185"/>
      <c r="T759" s="185"/>
      <c r="U759" s="185"/>
      <c r="V759" s="185"/>
      <c r="W759" s="185"/>
      <c r="X759" s="185"/>
      <c r="Y759" s="185"/>
      <c r="Z759" s="185"/>
      <c r="AA759" s="185"/>
      <c r="AB759" s="185"/>
      <c r="AC759" s="185"/>
      <c r="AD759" s="185"/>
      <c r="AE759" s="185"/>
      <c r="AF759" s="185"/>
      <c r="AG759" s="185"/>
      <c r="AH759" s="185"/>
      <c r="AI759" s="185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  <c r="BZ759" s="32"/>
      <c r="CA759" s="32"/>
      <c r="CB759" s="32"/>
      <c r="EE759" s="185"/>
      <c r="EF759" s="185"/>
      <c r="EG759" s="185"/>
    </row>
    <row r="760" spans="5:137">
      <c r="E760" s="183"/>
      <c r="F760" s="184"/>
      <c r="H760" s="183"/>
      <c r="I760" s="183"/>
      <c r="R760" s="185"/>
      <c r="S760" s="185"/>
      <c r="T760" s="185"/>
      <c r="U760" s="185"/>
      <c r="V760" s="185"/>
      <c r="W760" s="185"/>
      <c r="X760" s="185"/>
      <c r="Y760" s="185"/>
      <c r="Z760" s="185"/>
      <c r="AA760" s="185"/>
      <c r="AB760" s="185"/>
      <c r="AC760" s="185"/>
      <c r="AD760" s="185"/>
      <c r="AE760" s="185"/>
      <c r="AF760" s="185"/>
      <c r="AG760" s="185"/>
      <c r="AH760" s="185"/>
      <c r="AI760" s="185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  <c r="BZ760" s="32"/>
      <c r="CA760" s="32"/>
      <c r="CB760" s="32"/>
      <c r="EE760" s="185"/>
      <c r="EF760" s="185"/>
      <c r="EG760" s="185"/>
    </row>
    <row r="761" spans="5:137">
      <c r="E761" s="183"/>
      <c r="F761" s="184"/>
      <c r="H761" s="183"/>
      <c r="I761" s="183"/>
      <c r="R761" s="185"/>
      <c r="S761" s="185"/>
      <c r="T761" s="185"/>
      <c r="U761" s="185"/>
      <c r="V761" s="185"/>
      <c r="W761" s="185"/>
      <c r="X761" s="185"/>
      <c r="Y761" s="185"/>
      <c r="Z761" s="185"/>
      <c r="AA761" s="185"/>
      <c r="AB761" s="185"/>
      <c r="AC761" s="185"/>
      <c r="AD761" s="185"/>
      <c r="AE761" s="185"/>
      <c r="AF761" s="185"/>
      <c r="AG761" s="185"/>
      <c r="AH761" s="185"/>
      <c r="AI761" s="185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  <c r="BZ761" s="32"/>
      <c r="CA761" s="32"/>
      <c r="CB761" s="32"/>
      <c r="EE761" s="185"/>
      <c r="EF761" s="185"/>
      <c r="EG761" s="185"/>
    </row>
    <row r="762" spans="5:137">
      <c r="E762" s="183"/>
      <c r="F762" s="184"/>
      <c r="H762" s="183"/>
      <c r="I762" s="183"/>
      <c r="R762" s="185"/>
      <c r="S762" s="185"/>
      <c r="T762" s="185"/>
      <c r="U762" s="185"/>
      <c r="V762" s="185"/>
      <c r="W762" s="185"/>
      <c r="X762" s="185"/>
      <c r="Y762" s="185"/>
      <c r="Z762" s="185"/>
      <c r="AA762" s="185"/>
      <c r="AB762" s="185"/>
      <c r="AC762" s="185"/>
      <c r="AD762" s="185"/>
      <c r="AE762" s="185"/>
      <c r="AF762" s="185"/>
      <c r="AG762" s="185"/>
      <c r="AH762" s="185"/>
      <c r="AI762" s="185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  <c r="BZ762" s="32"/>
      <c r="CA762" s="32"/>
      <c r="CB762" s="32"/>
      <c r="EE762" s="185"/>
      <c r="EF762" s="185"/>
      <c r="EG762" s="185"/>
    </row>
    <row r="763" spans="5:137">
      <c r="E763" s="183"/>
      <c r="F763" s="184"/>
      <c r="H763" s="183"/>
      <c r="I763" s="183"/>
      <c r="R763" s="185"/>
      <c r="S763" s="185"/>
      <c r="T763" s="185"/>
      <c r="U763" s="185"/>
      <c r="V763" s="185"/>
      <c r="W763" s="185"/>
      <c r="X763" s="185"/>
      <c r="Y763" s="185"/>
      <c r="Z763" s="185"/>
      <c r="AA763" s="185"/>
      <c r="AB763" s="185"/>
      <c r="AC763" s="185"/>
      <c r="AD763" s="185"/>
      <c r="AE763" s="185"/>
      <c r="AF763" s="185"/>
      <c r="AG763" s="185"/>
      <c r="AH763" s="185"/>
      <c r="AI763" s="185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  <c r="BZ763" s="32"/>
      <c r="CA763" s="32"/>
      <c r="CB763" s="32"/>
      <c r="EE763" s="185"/>
      <c r="EF763" s="185"/>
      <c r="EG763" s="185"/>
    </row>
    <row r="764" spans="5:137">
      <c r="E764" s="183"/>
      <c r="F764" s="184"/>
      <c r="H764" s="183"/>
      <c r="I764" s="183"/>
      <c r="R764" s="185"/>
      <c r="S764" s="185"/>
      <c r="T764" s="185"/>
      <c r="U764" s="185"/>
      <c r="V764" s="185"/>
      <c r="W764" s="185"/>
      <c r="X764" s="185"/>
      <c r="Y764" s="185"/>
      <c r="Z764" s="185"/>
      <c r="AA764" s="185"/>
      <c r="AB764" s="185"/>
      <c r="AC764" s="185"/>
      <c r="AD764" s="185"/>
      <c r="AE764" s="185"/>
      <c r="AF764" s="185"/>
      <c r="AG764" s="185"/>
      <c r="AH764" s="185"/>
      <c r="AI764" s="185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  <c r="BZ764" s="32"/>
      <c r="CA764" s="32"/>
      <c r="CB764" s="32"/>
      <c r="EE764" s="185"/>
      <c r="EF764" s="185"/>
      <c r="EG764" s="185"/>
    </row>
    <row r="765" spans="5:137">
      <c r="E765" s="183"/>
      <c r="F765" s="184"/>
      <c r="H765" s="183"/>
      <c r="I765" s="183"/>
      <c r="R765" s="185"/>
      <c r="S765" s="185"/>
      <c r="T765" s="185"/>
      <c r="U765" s="185"/>
      <c r="V765" s="185"/>
      <c r="W765" s="185"/>
      <c r="X765" s="185"/>
      <c r="Y765" s="185"/>
      <c r="Z765" s="185"/>
      <c r="AA765" s="185"/>
      <c r="AB765" s="185"/>
      <c r="AC765" s="185"/>
      <c r="AD765" s="185"/>
      <c r="AE765" s="185"/>
      <c r="AF765" s="185"/>
      <c r="AG765" s="185"/>
      <c r="AH765" s="185"/>
      <c r="AI765" s="185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  <c r="BZ765" s="32"/>
      <c r="CA765" s="32"/>
      <c r="CB765" s="32"/>
      <c r="EE765" s="185"/>
      <c r="EF765" s="185"/>
      <c r="EG765" s="185"/>
    </row>
    <row r="766" spans="5:137">
      <c r="E766" s="183"/>
      <c r="F766" s="184"/>
      <c r="H766" s="183"/>
      <c r="I766" s="183"/>
      <c r="R766" s="185"/>
      <c r="S766" s="185"/>
      <c r="T766" s="185"/>
      <c r="U766" s="185"/>
      <c r="V766" s="185"/>
      <c r="W766" s="185"/>
      <c r="X766" s="185"/>
      <c r="Y766" s="185"/>
      <c r="Z766" s="185"/>
      <c r="AA766" s="185"/>
      <c r="AB766" s="185"/>
      <c r="AC766" s="185"/>
      <c r="AD766" s="185"/>
      <c r="AE766" s="185"/>
      <c r="AF766" s="185"/>
      <c r="AG766" s="185"/>
      <c r="AH766" s="185"/>
      <c r="AI766" s="185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  <c r="BT766" s="32"/>
      <c r="BU766" s="32"/>
      <c r="BV766" s="32"/>
      <c r="BW766" s="32"/>
      <c r="BX766" s="32"/>
      <c r="BY766" s="32"/>
      <c r="BZ766" s="32"/>
      <c r="CA766" s="32"/>
      <c r="CB766" s="32"/>
      <c r="EE766" s="185"/>
      <c r="EF766" s="185"/>
      <c r="EG766" s="185"/>
    </row>
    <row r="767" spans="5:137">
      <c r="E767" s="183"/>
      <c r="F767" s="184"/>
      <c r="H767" s="183"/>
      <c r="I767" s="183"/>
      <c r="R767" s="185"/>
      <c r="S767" s="185"/>
      <c r="T767" s="185"/>
      <c r="U767" s="185"/>
      <c r="V767" s="185"/>
      <c r="W767" s="185"/>
      <c r="X767" s="185"/>
      <c r="Y767" s="185"/>
      <c r="Z767" s="185"/>
      <c r="AA767" s="185"/>
      <c r="AB767" s="185"/>
      <c r="AC767" s="185"/>
      <c r="AD767" s="185"/>
      <c r="AE767" s="185"/>
      <c r="AF767" s="185"/>
      <c r="AG767" s="185"/>
      <c r="AH767" s="185"/>
      <c r="AI767" s="185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  <c r="BT767" s="32"/>
      <c r="BU767" s="32"/>
      <c r="BV767" s="32"/>
      <c r="BW767" s="32"/>
      <c r="BX767" s="32"/>
      <c r="BY767" s="32"/>
      <c r="BZ767" s="32"/>
      <c r="CA767" s="32"/>
      <c r="CB767" s="32"/>
      <c r="EE767" s="185"/>
      <c r="EF767" s="185"/>
      <c r="EG767" s="185"/>
    </row>
    <row r="768" spans="5:137">
      <c r="E768" s="183"/>
      <c r="F768" s="184"/>
      <c r="H768" s="183"/>
      <c r="I768" s="183"/>
      <c r="R768" s="185"/>
      <c r="S768" s="185"/>
      <c r="T768" s="185"/>
      <c r="U768" s="185"/>
      <c r="V768" s="185"/>
      <c r="W768" s="185"/>
      <c r="X768" s="185"/>
      <c r="Y768" s="185"/>
      <c r="Z768" s="185"/>
      <c r="AA768" s="185"/>
      <c r="AB768" s="185"/>
      <c r="AC768" s="185"/>
      <c r="AD768" s="185"/>
      <c r="AE768" s="185"/>
      <c r="AF768" s="185"/>
      <c r="AG768" s="185"/>
      <c r="AH768" s="185"/>
      <c r="AI768" s="185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  <c r="BT768" s="32"/>
      <c r="BU768" s="32"/>
      <c r="BV768" s="32"/>
      <c r="BW768" s="32"/>
      <c r="BX768" s="32"/>
      <c r="BY768" s="32"/>
      <c r="BZ768" s="32"/>
      <c r="CA768" s="32"/>
      <c r="CB768" s="32"/>
      <c r="EE768" s="185"/>
      <c r="EF768" s="185"/>
      <c r="EG768" s="185"/>
    </row>
    <row r="769" spans="5:138">
      <c r="E769" s="183"/>
      <c r="F769" s="184"/>
      <c r="H769" s="183"/>
      <c r="I769" s="183"/>
      <c r="R769" s="185"/>
      <c r="S769" s="185"/>
      <c r="T769" s="185"/>
      <c r="U769" s="185"/>
      <c r="V769" s="185"/>
      <c r="W769" s="185"/>
      <c r="X769" s="185"/>
      <c r="Y769" s="185"/>
      <c r="Z769" s="185"/>
      <c r="AA769" s="185"/>
      <c r="AB769" s="185"/>
      <c r="AC769" s="185"/>
      <c r="AD769" s="185"/>
      <c r="AE769" s="185"/>
      <c r="AF769" s="185"/>
      <c r="AG769" s="185"/>
      <c r="AH769" s="185"/>
      <c r="AI769" s="185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  <c r="BZ769" s="32"/>
      <c r="CA769" s="32"/>
      <c r="CB769" s="32"/>
      <c r="EE769" s="185"/>
      <c r="EF769" s="185"/>
      <c r="EG769" s="185"/>
    </row>
    <row r="770" spans="5:138">
      <c r="E770" s="183"/>
      <c r="F770" s="184"/>
      <c r="H770" s="183"/>
      <c r="I770" s="183"/>
      <c r="R770" s="185"/>
      <c r="S770" s="185"/>
      <c r="T770" s="185"/>
      <c r="U770" s="185"/>
      <c r="V770" s="185"/>
      <c r="W770" s="185"/>
      <c r="X770" s="185"/>
      <c r="Y770" s="185"/>
      <c r="Z770" s="185"/>
      <c r="AA770" s="185"/>
      <c r="AB770" s="185"/>
      <c r="AC770" s="185"/>
      <c r="AD770" s="185"/>
      <c r="AE770" s="185"/>
      <c r="AF770" s="185"/>
      <c r="AG770" s="185"/>
      <c r="AH770" s="185"/>
      <c r="AI770" s="185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  <c r="BT770" s="32"/>
      <c r="BU770" s="32"/>
      <c r="BV770" s="32"/>
      <c r="BW770" s="32"/>
      <c r="BX770" s="32"/>
      <c r="BY770" s="32"/>
      <c r="BZ770" s="32"/>
      <c r="CA770" s="32"/>
      <c r="CB770" s="32"/>
      <c r="EE770" s="185"/>
      <c r="EF770" s="185"/>
      <c r="EG770" s="185"/>
    </row>
    <row r="771" spans="5:138">
      <c r="E771" s="183"/>
      <c r="F771" s="184"/>
      <c r="H771" s="183"/>
      <c r="I771" s="183"/>
      <c r="R771" s="185"/>
      <c r="S771" s="185"/>
      <c r="T771" s="185"/>
      <c r="U771" s="185"/>
      <c r="V771" s="185"/>
      <c r="W771" s="185"/>
      <c r="X771" s="185"/>
      <c r="Y771" s="185"/>
      <c r="Z771" s="185"/>
      <c r="AA771" s="185"/>
      <c r="AB771" s="185"/>
      <c r="AC771" s="185"/>
      <c r="AD771" s="185"/>
      <c r="AE771" s="185"/>
      <c r="AF771" s="185"/>
      <c r="AG771" s="185"/>
      <c r="AH771" s="185"/>
      <c r="AI771" s="185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  <c r="BZ771" s="32"/>
      <c r="CA771" s="32"/>
      <c r="CB771" s="32"/>
      <c r="EE771" s="185"/>
      <c r="EF771" s="185"/>
      <c r="EG771" s="185"/>
      <c r="EH771" s="185"/>
    </row>
    <row r="772" spans="5:138">
      <c r="E772" s="183"/>
      <c r="F772" s="184"/>
      <c r="H772" s="183"/>
      <c r="I772" s="183"/>
      <c r="R772" s="185"/>
      <c r="S772" s="185"/>
      <c r="T772" s="185"/>
      <c r="U772" s="185"/>
      <c r="V772" s="185"/>
      <c r="W772" s="185"/>
      <c r="X772" s="185"/>
      <c r="Y772" s="185"/>
      <c r="Z772" s="185"/>
      <c r="AA772" s="185"/>
      <c r="AB772" s="185"/>
      <c r="AC772" s="185"/>
      <c r="AD772" s="185"/>
      <c r="AE772" s="185"/>
      <c r="AF772" s="185"/>
      <c r="AG772" s="185"/>
      <c r="AH772" s="185"/>
      <c r="AI772" s="185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  <c r="BT772" s="32"/>
      <c r="BU772" s="32"/>
      <c r="BV772" s="32"/>
      <c r="BW772" s="32"/>
      <c r="BX772" s="32"/>
      <c r="BY772" s="32"/>
      <c r="BZ772" s="32"/>
      <c r="CA772" s="32"/>
      <c r="CB772" s="32"/>
      <c r="EE772" s="185"/>
      <c r="EF772" s="185"/>
      <c r="EG772" s="185"/>
    </row>
    <row r="773" spans="5:138">
      <c r="E773" s="183"/>
      <c r="F773" s="184"/>
      <c r="H773" s="183"/>
      <c r="I773" s="183"/>
      <c r="R773" s="185"/>
      <c r="S773" s="185"/>
      <c r="T773" s="185"/>
      <c r="U773" s="185"/>
      <c r="V773" s="185"/>
      <c r="W773" s="185"/>
      <c r="X773" s="185"/>
      <c r="Y773" s="185"/>
      <c r="Z773" s="185"/>
      <c r="AA773" s="185"/>
      <c r="AB773" s="185"/>
      <c r="AC773" s="185"/>
      <c r="AD773" s="185"/>
      <c r="AE773" s="185"/>
      <c r="AF773" s="185"/>
      <c r="AG773" s="185"/>
      <c r="AH773" s="185"/>
      <c r="AI773" s="185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  <c r="BT773" s="32"/>
      <c r="BU773" s="32"/>
      <c r="BV773" s="32"/>
      <c r="BW773" s="32"/>
      <c r="BX773" s="32"/>
      <c r="BY773" s="32"/>
      <c r="BZ773" s="32"/>
      <c r="CA773" s="32"/>
      <c r="CB773" s="32"/>
      <c r="EE773" s="185"/>
      <c r="EF773" s="185"/>
      <c r="EG773" s="185"/>
    </row>
    <row r="774" spans="5:138">
      <c r="E774" s="183"/>
      <c r="F774" s="184"/>
      <c r="G774" s="185"/>
      <c r="H774" s="183"/>
      <c r="I774" s="183"/>
      <c r="J774" s="185"/>
      <c r="K774" s="185"/>
      <c r="N774" s="185"/>
      <c r="O774" s="185"/>
      <c r="P774" s="185"/>
      <c r="Q774" s="185"/>
      <c r="R774" s="185"/>
      <c r="S774" s="185"/>
      <c r="T774" s="185"/>
      <c r="U774" s="185"/>
      <c r="V774" s="185"/>
      <c r="W774" s="185"/>
      <c r="X774" s="185"/>
      <c r="Y774" s="185"/>
      <c r="Z774" s="185"/>
      <c r="AA774" s="185"/>
      <c r="AB774" s="185"/>
      <c r="AC774" s="185"/>
      <c r="AD774" s="185"/>
      <c r="AE774" s="185"/>
      <c r="AF774" s="185"/>
      <c r="AG774" s="185"/>
      <c r="AH774" s="185"/>
      <c r="AI774" s="185"/>
      <c r="AJ774" s="185"/>
      <c r="AK774" s="185"/>
      <c r="AL774" s="185"/>
      <c r="AM774" s="185"/>
      <c r="AN774" s="185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  <c r="BZ774" s="32"/>
      <c r="CA774" s="32"/>
      <c r="CB774" s="32"/>
      <c r="ED774" s="185"/>
      <c r="EE774" s="185"/>
      <c r="EF774" s="185"/>
      <c r="EG774" s="185"/>
    </row>
    <row r="775" spans="5:138">
      <c r="E775" s="183"/>
      <c r="F775" s="184"/>
      <c r="H775" s="183"/>
      <c r="I775" s="183"/>
      <c r="R775" s="185"/>
      <c r="S775" s="185"/>
      <c r="T775" s="185"/>
      <c r="U775" s="185"/>
      <c r="V775" s="185"/>
      <c r="W775" s="185"/>
      <c r="X775" s="185"/>
      <c r="Y775" s="185"/>
      <c r="Z775" s="185"/>
      <c r="AA775" s="185"/>
      <c r="AB775" s="185"/>
      <c r="AC775" s="185"/>
      <c r="AD775" s="185"/>
      <c r="AE775" s="185"/>
      <c r="AF775" s="185"/>
      <c r="AG775" s="185"/>
      <c r="AH775" s="185"/>
      <c r="AI775" s="185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  <c r="BZ775" s="32"/>
      <c r="CA775" s="32"/>
      <c r="CB775" s="32"/>
      <c r="EE775" s="185"/>
      <c r="EF775" s="185"/>
      <c r="EG775" s="185"/>
    </row>
    <row r="776" spans="5:138">
      <c r="E776" s="183"/>
      <c r="F776" s="184"/>
      <c r="H776" s="183"/>
      <c r="I776" s="183"/>
      <c r="R776" s="185"/>
      <c r="S776" s="185"/>
      <c r="T776" s="185"/>
      <c r="U776" s="185"/>
      <c r="V776" s="185"/>
      <c r="W776" s="185"/>
      <c r="X776" s="185"/>
      <c r="Y776" s="185"/>
      <c r="Z776" s="185"/>
      <c r="AA776" s="185"/>
      <c r="AB776" s="185"/>
      <c r="AC776" s="185"/>
      <c r="AD776" s="185"/>
      <c r="AE776" s="185"/>
      <c r="AF776" s="185"/>
      <c r="AG776" s="185"/>
      <c r="AH776" s="185"/>
      <c r="AI776" s="185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  <c r="BT776" s="32"/>
      <c r="BU776" s="32"/>
      <c r="BV776" s="32"/>
      <c r="BW776" s="32"/>
      <c r="BX776" s="32"/>
      <c r="BY776" s="32"/>
      <c r="BZ776" s="32"/>
      <c r="CA776" s="32"/>
      <c r="CB776" s="32"/>
      <c r="EE776" s="185"/>
      <c r="EF776" s="185"/>
      <c r="EG776" s="185"/>
    </row>
    <row r="777" spans="5:138">
      <c r="E777" s="183"/>
      <c r="F777" s="184"/>
      <c r="H777" s="183"/>
      <c r="I777" s="183"/>
      <c r="R777" s="185"/>
      <c r="S777" s="185"/>
      <c r="T777" s="185"/>
      <c r="U777" s="185"/>
      <c r="V777" s="185"/>
      <c r="W777" s="185"/>
      <c r="X777" s="185"/>
      <c r="Y777" s="185"/>
      <c r="Z777" s="185"/>
      <c r="AA777" s="185"/>
      <c r="AB777" s="185"/>
      <c r="AC777" s="185"/>
      <c r="AD777" s="185"/>
      <c r="AE777" s="185"/>
      <c r="AF777" s="185"/>
      <c r="AG777" s="185"/>
      <c r="AH777" s="185"/>
      <c r="AI777" s="185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  <c r="BT777" s="32"/>
      <c r="BU777" s="32"/>
      <c r="BV777" s="32"/>
      <c r="BW777" s="32"/>
      <c r="BX777" s="32"/>
      <c r="BY777" s="32"/>
      <c r="BZ777" s="32"/>
      <c r="CA777" s="32"/>
      <c r="CB777" s="32"/>
      <c r="EE777" s="185"/>
      <c r="EF777" s="185"/>
      <c r="EG777" s="185"/>
    </row>
    <row r="778" spans="5:138">
      <c r="E778" s="183"/>
      <c r="F778" s="184"/>
      <c r="H778" s="183"/>
      <c r="I778" s="183"/>
      <c r="R778" s="185"/>
      <c r="S778" s="185"/>
      <c r="T778" s="185"/>
      <c r="U778" s="185"/>
      <c r="V778" s="185"/>
      <c r="W778" s="185"/>
      <c r="X778" s="185"/>
      <c r="Y778" s="185"/>
      <c r="Z778" s="185"/>
      <c r="AA778" s="185"/>
      <c r="AB778" s="185"/>
      <c r="AC778" s="185"/>
      <c r="AD778" s="185"/>
      <c r="AE778" s="185"/>
      <c r="AF778" s="185"/>
      <c r="AG778" s="185"/>
      <c r="AH778" s="185"/>
      <c r="AI778" s="185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  <c r="BT778" s="32"/>
      <c r="BU778" s="32"/>
      <c r="BV778" s="32"/>
      <c r="BW778" s="32"/>
      <c r="BX778" s="32"/>
      <c r="BY778" s="32"/>
      <c r="BZ778" s="32"/>
      <c r="CA778" s="32"/>
      <c r="CB778" s="32"/>
      <c r="EE778" s="185"/>
      <c r="EF778" s="185"/>
      <c r="EG778" s="185"/>
    </row>
    <row r="779" spans="5:138">
      <c r="E779" s="183"/>
      <c r="F779" s="184"/>
      <c r="H779" s="183"/>
      <c r="I779" s="183"/>
      <c r="R779" s="185"/>
      <c r="S779" s="185"/>
      <c r="T779" s="185"/>
      <c r="U779" s="185"/>
      <c r="V779" s="185"/>
      <c r="W779" s="185"/>
      <c r="X779" s="185"/>
      <c r="Y779" s="185"/>
      <c r="Z779" s="185"/>
      <c r="AA779" s="185"/>
      <c r="AB779" s="185"/>
      <c r="AC779" s="185"/>
      <c r="AD779" s="185"/>
      <c r="AE779" s="185"/>
      <c r="AF779" s="185"/>
      <c r="AG779" s="185"/>
      <c r="AH779" s="185"/>
      <c r="AI779" s="185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  <c r="BZ779" s="32"/>
      <c r="CA779" s="32"/>
      <c r="CB779" s="32"/>
      <c r="EE779" s="185"/>
      <c r="EF779" s="185"/>
      <c r="EG779" s="185"/>
    </row>
    <row r="780" spans="5:138">
      <c r="E780" s="183"/>
      <c r="F780" s="184"/>
      <c r="H780" s="183"/>
      <c r="I780" s="183"/>
      <c r="R780" s="185"/>
      <c r="S780" s="185"/>
      <c r="T780" s="185"/>
      <c r="U780" s="185"/>
      <c r="V780" s="185"/>
      <c r="W780" s="185"/>
      <c r="X780" s="185"/>
      <c r="Y780" s="185"/>
      <c r="Z780" s="185"/>
      <c r="AA780" s="185"/>
      <c r="AB780" s="185"/>
      <c r="AC780" s="185"/>
      <c r="AD780" s="185"/>
      <c r="AE780" s="185"/>
      <c r="AF780" s="185"/>
      <c r="AG780" s="185"/>
      <c r="AH780" s="185"/>
      <c r="AI780" s="185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  <c r="BZ780" s="32"/>
      <c r="CA780" s="32"/>
      <c r="CB780" s="32"/>
      <c r="EE780" s="185"/>
      <c r="EF780" s="185"/>
      <c r="EG780" s="185"/>
    </row>
    <row r="781" spans="5:138">
      <c r="E781" s="183"/>
      <c r="F781" s="184"/>
      <c r="H781" s="183"/>
      <c r="I781" s="183"/>
      <c r="R781" s="185"/>
      <c r="S781" s="185"/>
      <c r="T781" s="185"/>
      <c r="U781" s="185"/>
      <c r="V781" s="185"/>
      <c r="W781" s="185"/>
      <c r="X781" s="185"/>
      <c r="Y781" s="185"/>
      <c r="Z781" s="185"/>
      <c r="AA781" s="185"/>
      <c r="AB781" s="185"/>
      <c r="AC781" s="185"/>
      <c r="AD781" s="185"/>
      <c r="AE781" s="185"/>
      <c r="AF781" s="185"/>
      <c r="AG781" s="185"/>
      <c r="AH781" s="185"/>
      <c r="AI781" s="185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  <c r="BZ781" s="32"/>
      <c r="CA781" s="32"/>
      <c r="CB781" s="32"/>
      <c r="EE781" s="185"/>
      <c r="EF781" s="185"/>
      <c r="EG781" s="185"/>
    </row>
    <row r="782" spans="5:138">
      <c r="E782" s="183"/>
      <c r="F782" s="184"/>
      <c r="H782" s="183"/>
      <c r="I782" s="183"/>
      <c r="R782" s="185"/>
      <c r="S782" s="185"/>
      <c r="T782" s="185"/>
      <c r="U782" s="185"/>
      <c r="V782" s="185"/>
      <c r="W782" s="185"/>
      <c r="X782" s="185"/>
      <c r="Y782" s="185"/>
      <c r="Z782" s="185"/>
      <c r="AA782" s="185"/>
      <c r="AB782" s="185"/>
      <c r="AC782" s="185"/>
      <c r="AD782" s="185"/>
      <c r="AE782" s="185"/>
      <c r="AF782" s="185"/>
      <c r="AG782" s="185"/>
      <c r="AH782" s="185"/>
      <c r="AI782" s="185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  <c r="BZ782" s="32"/>
      <c r="CA782" s="32"/>
      <c r="CB782" s="32"/>
      <c r="EE782" s="185"/>
      <c r="EF782" s="185"/>
      <c r="EG782" s="185"/>
    </row>
    <row r="783" spans="5:138">
      <c r="E783" s="183"/>
      <c r="F783" s="184"/>
      <c r="H783" s="183"/>
      <c r="I783" s="183"/>
      <c r="R783" s="185"/>
      <c r="S783" s="185"/>
      <c r="T783" s="185"/>
      <c r="U783" s="185"/>
      <c r="V783" s="185"/>
      <c r="W783" s="185"/>
      <c r="X783" s="185"/>
      <c r="Y783" s="185"/>
      <c r="Z783" s="185"/>
      <c r="AA783" s="185"/>
      <c r="AB783" s="185"/>
      <c r="AC783" s="185"/>
      <c r="AD783" s="185"/>
      <c r="AE783" s="185"/>
      <c r="AF783" s="185"/>
      <c r="AG783" s="185"/>
      <c r="AH783" s="185"/>
      <c r="AI783" s="185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  <c r="BZ783" s="32"/>
      <c r="CA783" s="32"/>
      <c r="CB783" s="32"/>
      <c r="EE783" s="185"/>
      <c r="EF783" s="185"/>
      <c r="EG783" s="185"/>
    </row>
    <row r="784" spans="5:138">
      <c r="E784" s="183"/>
      <c r="F784" s="184"/>
      <c r="H784" s="183"/>
      <c r="I784" s="183"/>
      <c r="R784" s="185"/>
      <c r="S784" s="185"/>
      <c r="T784" s="185"/>
      <c r="U784" s="185"/>
      <c r="V784" s="185"/>
      <c r="W784" s="185"/>
      <c r="X784" s="185"/>
      <c r="Y784" s="185"/>
      <c r="Z784" s="185"/>
      <c r="AA784" s="185"/>
      <c r="AB784" s="185"/>
      <c r="AC784" s="185"/>
      <c r="AD784" s="185"/>
      <c r="AE784" s="185"/>
      <c r="AF784" s="185"/>
      <c r="AG784" s="185"/>
      <c r="AH784" s="185"/>
      <c r="AI784" s="185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  <c r="BT784" s="32"/>
      <c r="BU784" s="32"/>
      <c r="BV784" s="32"/>
      <c r="BW784" s="32"/>
      <c r="BX784" s="32"/>
      <c r="BY784" s="32"/>
      <c r="BZ784" s="32"/>
      <c r="CA784" s="32"/>
      <c r="CB784" s="32"/>
      <c r="EE784" s="185"/>
      <c r="EF784" s="185"/>
      <c r="EG784" s="185"/>
    </row>
    <row r="785" spans="5:137">
      <c r="E785" s="183"/>
      <c r="F785" s="184"/>
      <c r="H785" s="183"/>
      <c r="I785" s="183"/>
      <c r="R785" s="185"/>
      <c r="S785" s="185"/>
      <c r="T785" s="185"/>
      <c r="U785" s="185"/>
      <c r="V785" s="185"/>
      <c r="W785" s="185"/>
      <c r="X785" s="185"/>
      <c r="Y785" s="185"/>
      <c r="Z785" s="185"/>
      <c r="AA785" s="185"/>
      <c r="AB785" s="185"/>
      <c r="AC785" s="185"/>
      <c r="AD785" s="185"/>
      <c r="AE785" s="185"/>
      <c r="AF785" s="185"/>
      <c r="AG785" s="185"/>
      <c r="AH785" s="185"/>
      <c r="AI785" s="185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  <c r="BT785" s="32"/>
      <c r="BU785" s="32"/>
      <c r="BV785" s="32"/>
      <c r="BW785" s="32"/>
      <c r="BX785" s="32"/>
      <c r="BY785" s="32"/>
      <c r="BZ785" s="32"/>
      <c r="CA785" s="32"/>
      <c r="CB785" s="32"/>
      <c r="EE785" s="185"/>
      <c r="EF785" s="185"/>
      <c r="EG785" s="185"/>
    </row>
    <row r="786" spans="5:137">
      <c r="E786" s="183"/>
      <c r="F786" s="184"/>
      <c r="H786" s="183"/>
      <c r="I786" s="183"/>
      <c r="R786" s="185"/>
      <c r="S786" s="185"/>
      <c r="T786" s="185"/>
      <c r="U786" s="185"/>
      <c r="V786" s="185"/>
      <c r="W786" s="185"/>
      <c r="X786" s="185"/>
      <c r="Y786" s="185"/>
      <c r="Z786" s="185"/>
      <c r="AA786" s="185"/>
      <c r="AB786" s="185"/>
      <c r="AC786" s="185"/>
      <c r="AD786" s="185"/>
      <c r="AE786" s="185"/>
      <c r="AF786" s="185"/>
      <c r="AG786" s="185"/>
      <c r="AH786" s="185"/>
      <c r="AI786" s="185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  <c r="BT786" s="32"/>
      <c r="BU786" s="32"/>
      <c r="BV786" s="32"/>
      <c r="BW786" s="32"/>
      <c r="BX786" s="32"/>
      <c r="BY786" s="32"/>
      <c r="BZ786" s="32"/>
      <c r="CA786" s="32"/>
      <c r="CB786" s="32"/>
      <c r="EE786" s="185"/>
      <c r="EF786" s="185"/>
      <c r="EG786" s="185"/>
    </row>
    <row r="787" spans="5:137">
      <c r="E787" s="183"/>
      <c r="F787" s="184"/>
      <c r="H787" s="183"/>
      <c r="I787" s="183"/>
      <c r="R787" s="185"/>
      <c r="S787" s="185"/>
      <c r="T787" s="185"/>
      <c r="U787" s="185"/>
      <c r="V787" s="185"/>
      <c r="W787" s="185"/>
      <c r="X787" s="185"/>
      <c r="Y787" s="185"/>
      <c r="Z787" s="185"/>
      <c r="AA787" s="185"/>
      <c r="AB787" s="185"/>
      <c r="AC787" s="185"/>
      <c r="AD787" s="185"/>
      <c r="AE787" s="185"/>
      <c r="AF787" s="185"/>
      <c r="AG787" s="185"/>
      <c r="AH787" s="185"/>
      <c r="AI787" s="185"/>
      <c r="BJ787" s="32"/>
      <c r="BK787" s="32"/>
      <c r="BL787" s="32"/>
      <c r="BM787" s="32"/>
      <c r="BN787" s="32"/>
      <c r="BO787" s="32"/>
      <c r="BP787" s="32"/>
      <c r="BQ787" s="32"/>
      <c r="BR787" s="32"/>
      <c r="BS787" s="32"/>
      <c r="BT787" s="32"/>
      <c r="BU787" s="32"/>
      <c r="BV787" s="32"/>
      <c r="BW787" s="32"/>
      <c r="BX787" s="32"/>
      <c r="BY787" s="32"/>
      <c r="BZ787" s="32"/>
      <c r="CA787" s="32"/>
      <c r="CB787" s="32"/>
      <c r="EE787" s="185"/>
      <c r="EF787" s="185"/>
      <c r="EG787" s="185"/>
    </row>
    <row r="788" spans="5:137">
      <c r="E788" s="183"/>
      <c r="F788" s="184"/>
      <c r="H788" s="183"/>
      <c r="I788" s="183"/>
      <c r="R788" s="185"/>
      <c r="S788" s="185"/>
      <c r="T788" s="185"/>
      <c r="U788" s="185"/>
      <c r="V788" s="185"/>
      <c r="W788" s="185"/>
      <c r="X788" s="185"/>
      <c r="Y788" s="185"/>
      <c r="Z788" s="185"/>
      <c r="AA788" s="185"/>
      <c r="AB788" s="185"/>
      <c r="AC788" s="185"/>
      <c r="AD788" s="185"/>
      <c r="AE788" s="185"/>
      <c r="AF788" s="185"/>
      <c r="AG788" s="185"/>
      <c r="AH788" s="185"/>
      <c r="AI788" s="185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  <c r="BT788" s="32"/>
      <c r="BU788" s="32"/>
      <c r="BV788" s="32"/>
      <c r="BW788" s="32"/>
      <c r="BX788" s="32"/>
      <c r="BY788" s="32"/>
      <c r="BZ788" s="32"/>
      <c r="CA788" s="32"/>
      <c r="CB788" s="32"/>
      <c r="EE788" s="185"/>
      <c r="EF788" s="185"/>
      <c r="EG788" s="185"/>
    </row>
    <row r="789" spans="5:137">
      <c r="E789" s="183"/>
      <c r="F789" s="184"/>
      <c r="H789" s="183"/>
      <c r="I789" s="183"/>
      <c r="R789" s="185"/>
      <c r="S789" s="185"/>
      <c r="T789" s="185"/>
      <c r="U789" s="185"/>
      <c r="V789" s="185"/>
      <c r="W789" s="185"/>
      <c r="X789" s="185"/>
      <c r="Y789" s="185"/>
      <c r="Z789" s="185"/>
      <c r="AA789" s="185"/>
      <c r="AB789" s="185"/>
      <c r="AC789" s="185"/>
      <c r="AD789" s="185"/>
      <c r="AE789" s="185"/>
      <c r="AF789" s="185"/>
      <c r="AG789" s="185"/>
      <c r="AH789" s="185"/>
      <c r="AI789" s="185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  <c r="BT789" s="32"/>
      <c r="BU789" s="32"/>
      <c r="BV789" s="32"/>
      <c r="BW789" s="32"/>
      <c r="BX789" s="32"/>
      <c r="BY789" s="32"/>
      <c r="BZ789" s="32"/>
      <c r="CA789" s="32"/>
      <c r="CB789" s="32"/>
      <c r="EE789" s="185"/>
      <c r="EF789" s="185"/>
      <c r="EG789" s="185"/>
    </row>
    <row r="790" spans="5:137">
      <c r="E790" s="183"/>
      <c r="F790" s="184"/>
      <c r="H790" s="183"/>
      <c r="I790" s="183"/>
      <c r="R790" s="185"/>
      <c r="S790" s="185"/>
      <c r="T790" s="185"/>
      <c r="U790" s="185"/>
      <c r="V790" s="185"/>
      <c r="W790" s="185"/>
      <c r="X790" s="185"/>
      <c r="Y790" s="185"/>
      <c r="Z790" s="185"/>
      <c r="AA790" s="185"/>
      <c r="AB790" s="185"/>
      <c r="AC790" s="185"/>
      <c r="AD790" s="185"/>
      <c r="AE790" s="185"/>
      <c r="AF790" s="185"/>
      <c r="AG790" s="185"/>
      <c r="AH790" s="185"/>
      <c r="AI790" s="185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  <c r="BT790" s="32"/>
      <c r="BU790" s="32"/>
      <c r="BV790" s="32"/>
      <c r="BW790" s="32"/>
      <c r="BX790" s="32"/>
      <c r="BY790" s="32"/>
      <c r="BZ790" s="32"/>
      <c r="CA790" s="32"/>
      <c r="CB790" s="32"/>
      <c r="EE790" s="185"/>
      <c r="EF790" s="185"/>
      <c r="EG790" s="185"/>
    </row>
    <row r="791" spans="5:137">
      <c r="E791" s="183"/>
      <c r="F791" s="184"/>
      <c r="H791" s="183"/>
      <c r="I791" s="183"/>
      <c r="R791" s="185"/>
      <c r="S791" s="185"/>
      <c r="T791" s="185"/>
      <c r="U791" s="185"/>
      <c r="V791" s="185"/>
      <c r="W791" s="185"/>
      <c r="X791" s="185"/>
      <c r="Y791" s="185"/>
      <c r="Z791" s="185"/>
      <c r="AA791" s="185"/>
      <c r="AB791" s="185"/>
      <c r="AC791" s="185"/>
      <c r="AD791" s="185"/>
      <c r="AE791" s="185"/>
      <c r="AF791" s="185"/>
      <c r="AG791" s="185"/>
      <c r="AH791" s="185"/>
      <c r="AI791" s="185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  <c r="BT791" s="32"/>
      <c r="BU791" s="32"/>
      <c r="BV791" s="32"/>
      <c r="BW791" s="32"/>
      <c r="BX791" s="32"/>
      <c r="BY791" s="32"/>
      <c r="BZ791" s="32"/>
      <c r="CA791" s="32"/>
      <c r="CB791" s="32"/>
      <c r="EE791" s="185"/>
      <c r="EF791" s="185"/>
      <c r="EG791" s="185"/>
    </row>
    <row r="792" spans="5:137">
      <c r="E792" s="183"/>
      <c r="F792" s="184"/>
      <c r="H792" s="183"/>
      <c r="I792" s="183"/>
      <c r="R792" s="185"/>
      <c r="S792" s="185"/>
      <c r="T792" s="185"/>
      <c r="U792" s="185"/>
      <c r="V792" s="185"/>
      <c r="W792" s="185"/>
      <c r="X792" s="185"/>
      <c r="Y792" s="185"/>
      <c r="Z792" s="185"/>
      <c r="AA792" s="185"/>
      <c r="AB792" s="185"/>
      <c r="AC792" s="185"/>
      <c r="AD792" s="185"/>
      <c r="AE792" s="185"/>
      <c r="AF792" s="185"/>
      <c r="AG792" s="185"/>
      <c r="AH792" s="185"/>
      <c r="AI792" s="185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  <c r="BT792" s="32"/>
      <c r="BU792" s="32"/>
      <c r="BV792" s="32"/>
      <c r="BW792" s="32"/>
      <c r="BX792" s="32"/>
      <c r="BY792" s="32"/>
      <c r="BZ792" s="32"/>
      <c r="CA792" s="32"/>
      <c r="CB792" s="32"/>
      <c r="EE792" s="185"/>
      <c r="EF792" s="185"/>
      <c r="EG792" s="185"/>
    </row>
    <row r="793" spans="5:137">
      <c r="E793" s="183"/>
      <c r="F793" s="184"/>
      <c r="H793" s="183"/>
      <c r="I793" s="183"/>
      <c r="R793" s="185"/>
      <c r="S793" s="185"/>
      <c r="T793" s="185"/>
      <c r="U793" s="185"/>
      <c r="V793" s="185"/>
      <c r="W793" s="185"/>
      <c r="X793" s="185"/>
      <c r="Y793" s="185"/>
      <c r="Z793" s="185"/>
      <c r="AA793" s="185"/>
      <c r="AB793" s="185"/>
      <c r="AC793" s="185"/>
      <c r="AD793" s="185"/>
      <c r="AE793" s="185"/>
      <c r="AF793" s="185"/>
      <c r="AG793" s="185"/>
      <c r="AH793" s="185"/>
      <c r="AI793" s="185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  <c r="BT793" s="32"/>
      <c r="BU793" s="32"/>
      <c r="BV793" s="32"/>
      <c r="BW793" s="32"/>
      <c r="BX793" s="32"/>
      <c r="BY793" s="32"/>
      <c r="BZ793" s="32"/>
      <c r="CA793" s="32"/>
      <c r="CB793" s="32"/>
      <c r="EE793" s="185"/>
      <c r="EF793" s="185"/>
      <c r="EG793" s="185"/>
    </row>
    <row r="794" spans="5:137">
      <c r="E794" s="183"/>
      <c r="F794" s="184"/>
      <c r="H794" s="183"/>
      <c r="I794" s="183"/>
      <c r="R794" s="185"/>
      <c r="S794" s="185"/>
      <c r="T794" s="185"/>
      <c r="U794" s="185"/>
      <c r="V794" s="185"/>
      <c r="W794" s="185"/>
      <c r="X794" s="185"/>
      <c r="Y794" s="185"/>
      <c r="Z794" s="185"/>
      <c r="AA794" s="185"/>
      <c r="AB794" s="185"/>
      <c r="AC794" s="185"/>
      <c r="AD794" s="185"/>
      <c r="AE794" s="185"/>
      <c r="AF794" s="185"/>
      <c r="AG794" s="185"/>
      <c r="AH794" s="185"/>
      <c r="AI794" s="185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  <c r="BT794" s="32"/>
      <c r="BU794" s="32"/>
      <c r="BV794" s="32"/>
      <c r="BW794" s="32"/>
      <c r="BX794" s="32"/>
      <c r="BY794" s="32"/>
      <c r="BZ794" s="32"/>
      <c r="CA794" s="32"/>
      <c r="CB794" s="32"/>
      <c r="EE794" s="185"/>
      <c r="EF794" s="185"/>
      <c r="EG794" s="185"/>
    </row>
    <row r="795" spans="5:137">
      <c r="E795" s="183"/>
      <c r="F795" s="184"/>
      <c r="H795" s="183"/>
      <c r="I795" s="183"/>
      <c r="R795" s="185"/>
      <c r="S795" s="185"/>
      <c r="T795" s="185"/>
      <c r="U795" s="185"/>
      <c r="V795" s="185"/>
      <c r="W795" s="185"/>
      <c r="X795" s="185"/>
      <c r="Y795" s="185"/>
      <c r="Z795" s="185"/>
      <c r="AA795" s="185"/>
      <c r="AB795" s="185"/>
      <c r="AC795" s="185"/>
      <c r="AD795" s="185"/>
      <c r="AE795" s="185"/>
      <c r="AF795" s="185"/>
      <c r="AG795" s="185"/>
      <c r="AH795" s="185"/>
      <c r="AI795" s="185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  <c r="BT795" s="32"/>
      <c r="BU795" s="32"/>
      <c r="BV795" s="32"/>
      <c r="BW795" s="32"/>
      <c r="BX795" s="32"/>
      <c r="BY795" s="32"/>
      <c r="BZ795" s="32"/>
      <c r="CA795" s="32"/>
      <c r="CB795" s="32"/>
      <c r="EE795" s="185"/>
      <c r="EF795" s="185"/>
      <c r="EG795" s="185"/>
    </row>
    <row r="796" spans="5:137">
      <c r="E796" s="183"/>
      <c r="F796" s="184"/>
      <c r="H796" s="183"/>
      <c r="I796" s="183"/>
      <c r="R796" s="185"/>
      <c r="S796" s="185"/>
      <c r="T796" s="185"/>
      <c r="U796" s="185"/>
      <c r="V796" s="185"/>
      <c r="W796" s="185"/>
      <c r="X796" s="185"/>
      <c r="Y796" s="185"/>
      <c r="Z796" s="185"/>
      <c r="AA796" s="185"/>
      <c r="AB796" s="185"/>
      <c r="AC796" s="185"/>
      <c r="AD796" s="185"/>
      <c r="AE796" s="185"/>
      <c r="AF796" s="185"/>
      <c r="AG796" s="185"/>
      <c r="AH796" s="185"/>
      <c r="AI796" s="185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  <c r="BT796" s="32"/>
      <c r="BU796" s="32"/>
      <c r="BV796" s="32"/>
      <c r="BW796" s="32"/>
      <c r="BX796" s="32"/>
      <c r="BY796" s="32"/>
      <c r="BZ796" s="32"/>
      <c r="CA796" s="32"/>
      <c r="CB796" s="32"/>
      <c r="EE796" s="185"/>
      <c r="EF796" s="185"/>
      <c r="EG796" s="185"/>
    </row>
    <row r="797" spans="5:137">
      <c r="E797" s="183"/>
      <c r="F797" s="184"/>
      <c r="H797" s="183"/>
      <c r="I797" s="183"/>
      <c r="R797" s="185"/>
      <c r="S797" s="185"/>
      <c r="T797" s="185"/>
      <c r="U797" s="185"/>
      <c r="V797" s="185"/>
      <c r="W797" s="185"/>
      <c r="X797" s="185"/>
      <c r="Y797" s="185"/>
      <c r="Z797" s="185"/>
      <c r="AA797" s="185"/>
      <c r="AB797" s="185"/>
      <c r="AC797" s="185"/>
      <c r="AD797" s="185"/>
      <c r="AE797" s="185"/>
      <c r="AF797" s="185"/>
      <c r="AG797" s="185"/>
      <c r="AH797" s="185"/>
      <c r="AI797" s="185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  <c r="BT797" s="32"/>
      <c r="BU797" s="32"/>
      <c r="BV797" s="32"/>
      <c r="BW797" s="32"/>
      <c r="BX797" s="32"/>
      <c r="BY797" s="32"/>
      <c r="BZ797" s="32"/>
      <c r="CA797" s="32"/>
      <c r="CB797" s="32"/>
      <c r="EE797" s="185"/>
      <c r="EF797" s="185"/>
      <c r="EG797" s="185"/>
    </row>
    <row r="798" spans="5:137">
      <c r="E798" s="183"/>
      <c r="F798" s="184"/>
      <c r="H798" s="183"/>
      <c r="I798" s="183"/>
      <c r="R798" s="185"/>
      <c r="S798" s="185"/>
      <c r="T798" s="185"/>
      <c r="U798" s="185"/>
      <c r="V798" s="185"/>
      <c r="W798" s="185"/>
      <c r="X798" s="185"/>
      <c r="Y798" s="185"/>
      <c r="Z798" s="185"/>
      <c r="AA798" s="185"/>
      <c r="AB798" s="185"/>
      <c r="AC798" s="185"/>
      <c r="AD798" s="185"/>
      <c r="AE798" s="185"/>
      <c r="AF798" s="185"/>
      <c r="AG798" s="185"/>
      <c r="AH798" s="185"/>
      <c r="AI798" s="185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  <c r="BZ798" s="32"/>
      <c r="CA798" s="32"/>
      <c r="CB798" s="32"/>
      <c r="EE798" s="185"/>
      <c r="EF798" s="185"/>
      <c r="EG798" s="185"/>
    </row>
    <row r="799" spans="5:137">
      <c r="E799" s="183"/>
      <c r="F799" s="184"/>
      <c r="H799" s="183"/>
      <c r="I799" s="183"/>
      <c r="R799" s="185"/>
      <c r="S799" s="185"/>
      <c r="T799" s="185"/>
      <c r="U799" s="185"/>
      <c r="V799" s="185"/>
      <c r="W799" s="185"/>
      <c r="X799" s="185"/>
      <c r="Y799" s="185"/>
      <c r="Z799" s="185"/>
      <c r="AA799" s="185"/>
      <c r="AB799" s="185"/>
      <c r="AC799" s="185"/>
      <c r="AD799" s="185"/>
      <c r="AE799" s="185"/>
      <c r="AF799" s="185"/>
      <c r="AG799" s="185"/>
      <c r="AH799" s="185"/>
      <c r="AI799" s="185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  <c r="BT799" s="32"/>
      <c r="BU799" s="32"/>
      <c r="BV799" s="32"/>
      <c r="BW799" s="32"/>
      <c r="BX799" s="32"/>
      <c r="BY799" s="32"/>
      <c r="BZ799" s="32"/>
      <c r="CA799" s="32"/>
      <c r="CB799" s="32"/>
      <c r="EE799" s="185"/>
      <c r="EF799" s="185"/>
      <c r="EG799" s="185"/>
    </row>
    <row r="800" spans="5:137">
      <c r="E800" s="183"/>
      <c r="F800" s="184"/>
      <c r="H800" s="183"/>
      <c r="I800" s="183"/>
      <c r="R800" s="185"/>
      <c r="S800" s="185"/>
      <c r="T800" s="185"/>
      <c r="U800" s="185"/>
      <c r="V800" s="185"/>
      <c r="W800" s="185"/>
      <c r="X800" s="185"/>
      <c r="Y800" s="185"/>
      <c r="Z800" s="185"/>
      <c r="AA800" s="185"/>
      <c r="AB800" s="185"/>
      <c r="AC800" s="185"/>
      <c r="AD800" s="185"/>
      <c r="AE800" s="185"/>
      <c r="AF800" s="185"/>
      <c r="AG800" s="185"/>
      <c r="AH800" s="185"/>
      <c r="AI800" s="185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  <c r="BZ800" s="32"/>
      <c r="CA800" s="32"/>
      <c r="CB800" s="32"/>
      <c r="EE800" s="185"/>
      <c r="EF800" s="185"/>
      <c r="EG800" s="185"/>
    </row>
    <row r="801" spans="5:137">
      <c r="E801" s="183"/>
      <c r="F801" s="184"/>
      <c r="H801" s="183"/>
      <c r="I801" s="183"/>
      <c r="R801" s="185"/>
      <c r="S801" s="185"/>
      <c r="T801" s="185"/>
      <c r="U801" s="185"/>
      <c r="V801" s="185"/>
      <c r="W801" s="185"/>
      <c r="X801" s="185"/>
      <c r="Y801" s="185"/>
      <c r="Z801" s="185"/>
      <c r="AA801" s="185"/>
      <c r="AB801" s="185"/>
      <c r="AC801" s="185"/>
      <c r="AD801" s="185"/>
      <c r="AE801" s="185"/>
      <c r="AF801" s="185"/>
      <c r="AG801" s="185"/>
      <c r="AH801" s="185"/>
      <c r="AI801" s="185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  <c r="BZ801" s="32"/>
      <c r="CA801" s="32"/>
      <c r="CB801" s="32"/>
      <c r="EE801" s="185"/>
      <c r="EF801" s="185"/>
      <c r="EG801" s="185"/>
    </row>
    <row r="802" spans="5:137">
      <c r="E802" s="183"/>
      <c r="F802" s="184"/>
      <c r="H802" s="183"/>
      <c r="I802" s="183"/>
      <c r="R802" s="185"/>
      <c r="S802" s="185"/>
      <c r="T802" s="185"/>
      <c r="U802" s="185"/>
      <c r="V802" s="185"/>
      <c r="W802" s="185"/>
      <c r="X802" s="185"/>
      <c r="Y802" s="185"/>
      <c r="Z802" s="185"/>
      <c r="AA802" s="185"/>
      <c r="AB802" s="185"/>
      <c r="AC802" s="185"/>
      <c r="AD802" s="185"/>
      <c r="AE802" s="185"/>
      <c r="AF802" s="185"/>
      <c r="AG802" s="185"/>
      <c r="AH802" s="185"/>
      <c r="AI802" s="185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  <c r="BZ802" s="32"/>
      <c r="CA802" s="32"/>
      <c r="CB802" s="32"/>
      <c r="EE802" s="185"/>
      <c r="EF802" s="185"/>
      <c r="EG802" s="185"/>
    </row>
    <row r="803" spans="5:137">
      <c r="E803" s="183"/>
      <c r="F803" s="184"/>
      <c r="H803" s="183"/>
      <c r="I803" s="183"/>
      <c r="R803" s="185"/>
      <c r="S803" s="185"/>
      <c r="T803" s="185"/>
      <c r="U803" s="185"/>
      <c r="V803" s="185"/>
      <c r="W803" s="185"/>
      <c r="X803" s="185"/>
      <c r="Y803" s="185"/>
      <c r="Z803" s="185"/>
      <c r="AA803" s="185"/>
      <c r="AB803" s="185"/>
      <c r="AC803" s="185"/>
      <c r="AD803" s="185"/>
      <c r="AE803" s="185"/>
      <c r="AF803" s="185"/>
      <c r="AG803" s="185"/>
      <c r="AH803" s="185"/>
      <c r="AI803" s="185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  <c r="BT803" s="32"/>
      <c r="BU803" s="32"/>
      <c r="BV803" s="32"/>
      <c r="BW803" s="32"/>
      <c r="BX803" s="32"/>
      <c r="BY803" s="32"/>
      <c r="BZ803" s="32"/>
      <c r="CA803" s="32"/>
      <c r="CB803" s="32"/>
      <c r="EE803" s="185"/>
      <c r="EF803" s="185"/>
      <c r="EG803" s="185"/>
    </row>
    <row r="804" spans="5:137">
      <c r="E804" s="183"/>
      <c r="F804" s="184"/>
      <c r="H804" s="183"/>
      <c r="I804" s="183"/>
      <c r="R804" s="185"/>
      <c r="S804" s="185"/>
      <c r="T804" s="185"/>
      <c r="U804" s="185"/>
      <c r="V804" s="185"/>
      <c r="W804" s="185"/>
      <c r="X804" s="185"/>
      <c r="Y804" s="185"/>
      <c r="Z804" s="185"/>
      <c r="AA804" s="185"/>
      <c r="AB804" s="185"/>
      <c r="AC804" s="185"/>
      <c r="AD804" s="185"/>
      <c r="AE804" s="185"/>
      <c r="AF804" s="185"/>
      <c r="AG804" s="185"/>
      <c r="AH804" s="185"/>
      <c r="AI804" s="185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  <c r="BZ804" s="32"/>
      <c r="CA804" s="32"/>
      <c r="CB804" s="32"/>
      <c r="EE804" s="185"/>
      <c r="EF804" s="185"/>
      <c r="EG804" s="185"/>
    </row>
    <row r="805" spans="5:137">
      <c r="E805" s="183"/>
      <c r="F805" s="184"/>
      <c r="H805" s="183"/>
      <c r="I805" s="183"/>
      <c r="R805" s="185"/>
      <c r="S805" s="185"/>
      <c r="T805" s="185"/>
      <c r="U805" s="185"/>
      <c r="V805" s="185"/>
      <c r="W805" s="185"/>
      <c r="X805" s="185"/>
      <c r="Y805" s="185"/>
      <c r="Z805" s="185"/>
      <c r="AA805" s="185"/>
      <c r="AB805" s="185"/>
      <c r="AC805" s="185"/>
      <c r="AD805" s="185"/>
      <c r="AE805" s="185"/>
      <c r="AF805" s="185"/>
      <c r="AG805" s="185"/>
      <c r="AH805" s="185"/>
      <c r="AI805" s="185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  <c r="BT805" s="32"/>
      <c r="BU805" s="32"/>
      <c r="BV805" s="32"/>
      <c r="BW805" s="32"/>
      <c r="BX805" s="32"/>
      <c r="BY805" s="32"/>
      <c r="BZ805" s="32"/>
      <c r="CA805" s="32"/>
      <c r="CB805" s="32"/>
      <c r="EE805" s="185"/>
      <c r="EF805" s="185"/>
      <c r="EG805" s="185"/>
    </row>
    <row r="806" spans="5:137">
      <c r="E806" s="183"/>
      <c r="F806" s="184"/>
      <c r="H806" s="183"/>
      <c r="I806" s="183"/>
      <c r="R806" s="185"/>
      <c r="S806" s="185"/>
      <c r="T806" s="185"/>
      <c r="U806" s="185"/>
      <c r="V806" s="185"/>
      <c r="W806" s="185"/>
      <c r="X806" s="185"/>
      <c r="Y806" s="185"/>
      <c r="Z806" s="185"/>
      <c r="AA806" s="185"/>
      <c r="AB806" s="185"/>
      <c r="AC806" s="185"/>
      <c r="AD806" s="185"/>
      <c r="AE806" s="185"/>
      <c r="AF806" s="185"/>
      <c r="AG806" s="185"/>
      <c r="AH806" s="185"/>
      <c r="AI806" s="185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  <c r="BZ806" s="32"/>
      <c r="CA806" s="32"/>
      <c r="CB806" s="32"/>
      <c r="EE806" s="185"/>
      <c r="EF806" s="185"/>
      <c r="EG806" s="185"/>
    </row>
    <row r="807" spans="5:137">
      <c r="E807" s="183"/>
      <c r="F807" s="184"/>
      <c r="H807" s="183"/>
      <c r="I807" s="183"/>
      <c r="R807" s="185"/>
      <c r="S807" s="185"/>
      <c r="T807" s="185"/>
      <c r="U807" s="185"/>
      <c r="V807" s="185"/>
      <c r="W807" s="185"/>
      <c r="X807" s="185"/>
      <c r="Y807" s="185"/>
      <c r="Z807" s="185"/>
      <c r="AA807" s="185"/>
      <c r="AB807" s="185"/>
      <c r="AC807" s="185"/>
      <c r="AD807" s="185"/>
      <c r="AE807" s="185"/>
      <c r="AF807" s="185"/>
      <c r="AG807" s="185"/>
      <c r="AH807" s="185"/>
      <c r="AI807" s="185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  <c r="BZ807" s="32"/>
      <c r="CA807" s="32"/>
      <c r="CB807" s="32"/>
      <c r="EE807" s="185"/>
      <c r="EF807" s="185"/>
      <c r="EG807" s="185"/>
    </row>
    <row r="808" spans="5:137">
      <c r="E808" s="183"/>
      <c r="F808" s="184"/>
      <c r="H808" s="183"/>
      <c r="I808" s="183"/>
      <c r="R808" s="185"/>
      <c r="S808" s="185"/>
      <c r="T808" s="185"/>
      <c r="U808" s="185"/>
      <c r="V808" s="185"/>
      <c r="W808" s="185"/>
      <c r="X808" s="185"/>
      <c r="Y808" s="185"/>
      <c r="Z808" s="185"/>
      <c r="AA808" s="185"/>
      <c r="AB808" s="185"/>
      <c r="AC808" s="185"/>
      <c r="AD808" s="185"/>
      <c r="AE808" s="185"/>
      <c r="AF808" s="185"/>
      <c r="AG808" s="185"/>
      <c r="AH808" s="185"/>
      <c r="AI808" s="185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  <c r="BZ808" s="32"/>
      <c r="CA808" s="32"/>
      <c r="CB808" s="32"/>
      <c r="EE808" s="185"/>
      <c r="EF808" s="185"/>
      <c r="EG808" s="185"/>
    </row>
    <row r="809" spans="5:137">
      <c r="E809" s="183"/>
      <c r="F809" s="184"/>
      <c r="H809" s="183"/>
      <c r="I809" s="183"/>
      <c r="R809" s="185"/>
      <c r="S809" s="185"/>
      <c r="T809" s="185"/>
      <c r="U809" s="185"/>
      <c r="V809" s="185"/>
      <c r="W809" s="185"/>
      <c r="X809" s="185"/>
      <c r="Y809" s="185"/>
      <c r="Z809" s="185"/>
      <c r="AA809" s="185"/>
      <c r="AB809" s="185"/>
      <c r="AC809" s="185"/>
      <c r="AD809" s="185"/>
      <c r="AE809" s="185"/>
      <c r="AF809" s="185"/>
      <c r="AG809" s="185"/>
      <c r="AH809" s="185"/>
      <c r="AI809" s="185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  <c r="BT809" s="32"/>
      <c r="BU809" s="32"/>
      <c r="BV809" s="32"/>
      <c r="BW809" s="32"/>
      <c r="BX809" s="32"/>
      <c r="BY809" s="32"/>
      <c r="BZ809" s="32"/>
      <c r="CA809" s="32"/>
      <c r="CB809" s="32"/>
      <c r="EE809" s="185"/>
      <c r="EF809" s="185"/>
      <c r="EG809" s="185"/>
    </row>
    <row r="810" spans="5:137">
      <c r="E810" s="183"/>
      <c r="F810" s="184"/>
      <c r="H810" s="183"/>
      <c r="I810" s="183"/>
      <c r="R810" s="185"/>
      <c r="S810" s="185"/>
      <c r="T810" s="185"/>
      <c r="U810" s="185"/>
      <c r="V810" s="185"/>
      <c r="W810" s="185"/>
      <c r="X810" s="185"/>
      <c r="Y810" s="185"/>
      <c r="Z810" s="185"/>
      <c r="AA810" s="185"/>
      <c r="AB810" s="185"/>
      <c r="AC810" s="185"/>
      <c r="AD810" s="185"/>
      <c r="AE810" s="185"/>
      <c r="AF810" s="185"/>
      <c r="AG810" s="185"/>
      <c r="AH810" s="185"/>
      <c r="AI810" s="185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  <c r="BT810" s="32"/>
      <c r="BU810" s="32"/>
      <c r="BV810" s="32"/>
      <c r="BW810" s="32"/>
      <c r="BX810" s="32"/>
      <c r="BY810" s="32"/>
      <c r="BZ810" s="32"/>
      <c r="CA810" s="32"/>
      <c r="CB810" s="32"/>
      <c r="EE810" s="185"/>
      <c r="EF810" s="185"/>
      <c r="EG810" s="185"/>
    </row>
    <row r="811" spans="5:137">
      <c r="E811" s="183"/>
      <c r="F811" s="184"/>
      <c r="H811" s="183"/>
      <c r="I811" s="183"/>
      <c r="R811" s="185"/>
      <c r="S811" s="185"/>
      <c r="T811" s="185"/>
      <c r="U811" s="185"/>
      <c r="V811" s="185"/>
      <c r="W811" s="185"/>
      <c r="X811" s="185"/>
      <c r="Y811" s="185"/>
      <c r="Z811" s="185"/>
      <c r="AA811" s="185"/>
      <c r="AB811" s="185"/>
      <c r="AC811" s="185"/>
      <c r="AD811" s="185"/>
      <c r="AE811" s="185"/>
      <c r="AF811" s="185"/>
      <c r="AG811" s="185"/>
      <c r="AH811" s="185"/>
      <c r="AI811" s="185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  <c r="BT811" s="32"/>
      <c r="BU811" s="32"/>
      <c r="BV811" s="32"/>
      <c r="BW811" s="32"/>
      <c r="BX811" s="32"/>
      <c r="BY811" s="32"/>
      <c r="BZ811" s="32"/>
      <c r="CA811" s="32"/>
      <c r="CB811" s="32"/>
      <c r="EE811" s="185"/>
      <c r="EF811" s="185"/>
      <c r="EG811" s="185"/>
    </row>
    <row r="812" spans="5:137">
      <c r="E812" s="183"/>
      <c r="F812" s="184"/>
      <c r="H812" s="183"/>
      <c r="I812" s="183"/>
      <c r="R812" s="185"/>
      <c r="S812" s="185"/>
      <c r="T812" s="185"/>
      <c r="U812" s="185"/>
      <c r="V812" s="185"/>
      <c r="W812" s="185"/>
      <c r="X812" s="185"/>
      <c r="Y812" s="185"/>
      <c r="Z812" s="185"/>
      <c r="AA812" s="185"/>
      <c r="AB812" s="185"/>
      <c r="AC812" s="185"/>
      <c r="AD812" s="185"/>
      <c r="AE812" s="185"/>
      <c r="AF812" s="185"/>
      <c r="AG812" s="185"/>
      <c r="AH812" s="185"/>
      <c r="AI812" s="185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  <c r="BT812" s="32"/>
      <c r="BU812" s="32"/>
      <c r="BV812" s="32"/>
      <c r="BW812" s="32"/>
      <c r="BX812" s="32"/>
      <c r="BY812" s="32"/>
      <c r="BZ812" s="32"/>
      <c r="CA812" s="32"/>
      <c r="CB812" s="32"/>
      <c r="EE812" s="185"/>
      <c r="EF812" s="185"/>
      <c r="EG812" s="185"/>
    </row>
    <row r="813" spans="5:137">
      <c r="E813" s="183"/>
      <c r="F813" s="184"/>
      <c r="H813" s="183"/>
      <c r="I813" s="183"/>
      <c r="R813" s="185"/>
      <c r="S813" s="185"/>
      <c r="T813" s="185"/>
      <c r="U813" s="185"/>
      <c r="V813" s="185"/>
      <c r="W813" s="185"/>
      <c r="X813" s="185"/>
      <c r="Y813" s="185"/>
      <c r="Z813" s="185"/>
      <c r="AA813" s="185"/>
      <c r="AB813" s="185"/>
      <c r="AC813" s="185"/>
      <c r="AD813" s="185"/>
      <c r="AE813" s="185"/>
      <c r="AF813" s="185"/>
      <c r="AG813" s="185"/>
      <c r="AH813" s="185"/>
      <c r="AI813" s="185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  <c r="BT813" s="32"/>
      <c r="BU813" s="32"/>
      <c r="BV813" s="32"/>
      <c r="BW813" s="32"/>
      <c r="BX813" s="32"/>
      <c r="BY813" s="32"/>
      <c r="BZ813" s="32"/>
      <c r="CA813" s="32"/>
      <c r="CB813" s="32"/>
      <c r="EE813" s="185"/>
      <c r="EF813" s="185"/>
      <c r="EG813" s="185"/>
    </row>
    <row r="814" spans="5:137">
      <c r="E814" s="183"/>
      <c r="F814" s="184"/>
      <c r="H814" s="183"/>
      <c r="I814" s="183"/>
      <c r="R814" s="185"/>
      <c r="S814" s="185"/>
      <c r="T814" s="185"/>
      <c r="U814" s="185"/>
      <c r="V814" s="185"/>
      <c r="W814" s="185"/>
      <c r="X814" s="185"/>
      <c r="Y814" s="185"/>
      <c r="Z814" s="185"/>
      <c r="AA814" s="185"/>
      <c r="AB814" s="185"/>
      <c r="AC814" s="185"/>
      <c r="AD814" s="185"/>
      <c r="AE814" s="185"/>
      <c r="AF814" s="185"/>
      <c r="AG814" s="185"/>
      <c r="AH814" s="185"/>
      <c r="AI814" s="185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  <c r="BT814" s="32"/>
      <c r="BU814" s="32"/>
      <c r="BV814" s="32"/>
      <c r="BW814" s="32"/>
      <c r="BX814" s="32"/>
      <c r="BY814" s="32"/>
      <c r="BZ814" s="32"/>
      <c r="CA814" s="32"/>
      <c r="CB814" s="32"/>
      <c r="EE814" s="185"/>
      <c r="EF814" s="185"/>
      <c r="EG814" s="185"/>
    </row>
    <row r="815" spans="5:137">
      <c r="E815" s="183"/>
      <c r="F815" s="184"/>
      <c r="H815" s="183"/>
      <c r="I815" s="183"/>
      <c r="R815" s="185"/>
      <c r="S815" s="185"/>
      <c r="T815" s="185"/>
      <c r="U815" s="185"/>
      <c r="V815" s="185"/>
      <c r="W815" s="185"/>
      <c r="X815" s="185"/>
      <c r="Y815" s="185"/>
      <c r="Z815" s="185"/>
      <c r="AA815" s="185"/>
      <c r="AB815" s="185"/>
      <c r="AC815" s="185"/>
      <c r="AD815" s="185"/>
      <c r="AE815" s="185"/>
      <c r="AF815" s="185"/>
      <c r="AG815" s="185"/>
      <c r="AH815" s="185"/>
      <c r="AI815" s="185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  <c r="BT815" s="32"/>
      <c r="BU815" s="32"/>
      <c r="BV815" s="32"/>
      <c r="BW815" s="32"/>
      <c r="BX815" s="32"/>
      <c r="BY815" s="32"/>
      <c r="BZ815" s="32"/>
      <c r="CA815" s="32"/>
      <c r="CB815" s="32"/>
      <c r="EE815" s="185"/>
      <c r="EF815" s="185"/>
      <c r="EG815" s="185"/>
    </row>
    <row r="816" spans="5:137">
      <c r="E816" s="183"/>
      <c r="F816" s="184"/>
      <c r="H816" s="183"/>
      <c r="I816" s="183"/>
      <c r="R816" s="185"/>
      <c r="S816" s="185"/>
      <c r="T816" s="185"/>
      <c r="U816" s="185"/>
      <c r="V816" s="185"/>
      <c r="W816" s="185"/>
      <c r="X816" s="185"/>
      <c r="Y816" s="185"/>
      <c r="Z816" s="185"/>
      <c r="AA816" s="185"/>
      <c r="AB816" s="185"/>
      <c r="AC816" s="185"/>
      <c r="AD816" s="185"/>
      <c r="AE816" s="185"/>
      <c r="AF816" s="185"/>
      <c r="AG816" s="185"/>
      <c r="AH816" s="185"/>
      <c r="AI816" s="185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  <c r="BT816" s="32"/>
      <c r="BU816" s="32"/>
      <c r="BV816" s="32"/>
      <c r="BW816" s="32"/>
      <c r="BX816" s="32"/>
      <c r="BY816" s="32"/>
      <c r="BZ816" s="32"/>
      <c r="CA816" s="32"/>
      <c r="CB816" s="32"/>
      <c r="EE816" s="185"/>
      <c r="EF816" s="185"/>
      <c r="EG816" s="185"/>
    </row>
    <row r="817" spans="5:137">
      <c r="E817" s="183"/>
      <c r="F817" s="184"/>
      <c r="H817" s="183"/>
      <c r="I817" s="183"/>
      <c r="R817" s="185"/>
      <c r="S817" s="185"/>
      <c r="T817" s="185"/>
      <c r="U817" s="185"/>
      <c r="V817" s="185"/>
      <c r="W817" s="185"/>
      <c r="X817" s="185"/>
      <c r="Y817" s="185"/>
      <c r="Z817" s="185"/>
      <c r="AA817" s="185"/>
      <c r="AB817" s="185"/>
      <c r="AC817" s="185"/>
      <c r="AD817" s="185"/>
      <c r="AE817" s="185"/>
      <c r="AF817" s="185"/>
      <c r="AG817" s="185"/>
      <c r="AH817" s="185"/>
      <c r="AI817" s="185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  <c r="BT817" s="32"/>
      <c r="BU817" s="32"/>
      <c r="BV817" s="32"/>
      <c r="BW817" s="32"/>
      <c r="BX817" s="32"/>
      <c r="BY817" s="32"/>
      <c r="BZ817" s="32"/>
      <c r="CA817" s="32"/>
      <c r="CB817" s="32"/>
      <c r="EE817" s="185"/>
      <c r="EF817" s="185"/>
      <c r="EG817" s="185"/>
    </row>
    <row r="818" spans="5:137">
      <c r="E818" s="183"/>
      <c r="F818" s="184"/>
      <c r="H818" s="183"/>
      <c r="I818" s="183"/>
      <c r="R818" s="185"/>
      <c r="S818" s="185"/>
      <c r="T818" s="185"/>
      <c r="U818" s="185"/>
      <c r="V818" s="185"/>
      <c r="W818" s="185"/>
      <c r="X818" s="185"/>
      <c r="Y818" s="185"/>
      <c r="Z818" s="185"/>
      <c r="AA818" s="185"/>
      <c r="AB818" s="185"/>
      <c r="AC818" s="185"/>
      <c r="AD818" s="185"/>
      <c r="AE818" s="185"/>
      <c r="AF818" s="185"/>
      <c r="AG818" s="185"/>
      <c r="AH818" s="185"/>
      <c r="AI818" s="185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  <c r="BT818" s="32"/>
      <c r="BU818" s="32"/>
      <c r="BV818" s="32"/>
      <c r="BW818" s="32"/>
      <c r="BX818" s="32"/>
      <c r="BY818" s="32"/>
      <c r="BZ818" s="32"/>
      <c r="CA818" s="32"/>
      <c r="CB818" s="32"/>
      <c r="EE818" s="185"/>
      <c r="EF818" s="185"/>
      <c r="EG818" s="185"/>
    </row>
    <row r="819" spans="5:137">
      <c r="E819" s="183"/>
      <c r="F819" s="184"/>
      <c r="H819" s="183"/>
      <c r="I819" s="183"/>
      <c r="R819" s="185"/>
      <c r="S819" s="185"/>
      <c r="T819" s="185"/>
      <c r="U819" s="185"/>
      <c r="V819" s="185"/>
      <c r="W819" s="185"/>
      <c r="X819" s="185"/>
      <c r="Y819" s="185"/>
      <c r="Z819" s="185"/>
      <c r="AA819" s="185"/>
      <c r="AB819" s="185"/>
      <c r="AC819" s="185"/>
      <c r="AD819" s="185"/>
      <c r="AE819" s="185"/>
      <c r="AF819" s="185"/>
      <c r="AG819" s="185"/>
      <c r="AH819" s="185"/>
      <c r="AI819" s="185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  <c r="BT819" s="32"/>
      <c r="BU819" s="32"/>
      <c r="BV819" s="32"/>
      <c r="BW819" s="32"/>
      <c r="BX819" s="32"/>
      <c r="BY819" s="32"/>
      <c r="BZ819" s="32"/>
      <c r="CA819" s="32"/>
      <c r="CB819" s="32"/>
      <c r="EE819" s="185"/>
      <c r="EF819" s="185"/>
      <c r="EG819" s="185"/>
    </row>
    <row r="820" spans="5:137">
      <c r="E820" s="183"/>
      <c r="F820" s="184"/>
      <c r="H820" s="183"/>
      <c r="I820" s="183"/>
      <c r="R820" s="185"/>
      <c r="S820" s="185"/>
      <c r="T820" s="185"/>
      <c r="U820" s="185"/>
      <c r="V820" s="185"/>
      <c r="W820" s="185"/>
      <c r="X820" s="185"/>
      <c r="Y820" s="185"/>
      <c r="Z820" s="185"/>
      <c r="AA820" s="185"/>
      <c r="AB820" s="185"/>
      <c r="AC820" s="185"/>
      <c r="AD820" s="185"/>
      <c r="AE820" s="185"/>
      <c r="AF820" s="185"/>
      <c r="AG820" s="185"/>
      <c r="AH820" s="185"/>
      <c r="AI820" s="185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  <c r="BT820" s="32"/>
      <c r="BU820" s="32"/>
      <c r="BV820" s="32"/>
      <c r="BW820" s="32"/>
      <c r="BX820" s="32"/>
      <c r="BY820" s="32"/>
      <c r="BZ820" s="32"/>
      <c r="CA820" s="32"/>
      <c r="CB820" s="32"/>
      <c r="EE820" s="185"/>
      <c r="EF820" s="185"/>
      <c r="EG820" s="185"/>
    </row>
    <row r="821" spans="5:137">
      <c r="E821" s="183"/>
      <c r="F821" s="184"/>
      <c r="H821" s="183"/>
      <c r="I821" s="183"/>
      <c r="R821" s="185"/>
      <c r="S821" s="185"/>
      <c r="T821" s="185"/>
      <c r="U821" s="185"/>
      <c r="V821" s="185"/>
      <c r="W821" s="185"/>
      <c r="X821" s="185"/>
      <c r="Y821" s="185"/>
      <c r="Z821" s="185"/>
      <c r="AA821" s="185"/>
      <c r="AB821" s="185"/>
      <c r="AC821" s="185"/>
      <c r="AD821" s="185"/>
      <c r="AE821" s="185"/>
      <c r="AF821" s="185"/>
      <c r="AG821" s="185"/>
      <c r="AH821" s="185"/>
      <c r="AI821" s="185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  <c r="BT821" s="32"/>
      <c r="BU821" s="32"/>
      <c r="BV821" s="32"/>
      <c r="BW821" s="32"/>
      <c r="BX821" s="32"/>
      <c r="BY821" s="32"/>
      <c r="BZ821" s="32"/>
      <c r="CA821" s="32"/>
      <c r="CB821" s="32"/>
      <c r="EE821" s="185"/>
      <c r="EF821" s="185"/>
      <c r="EG821" s="185"/>
    </row>
    <row r="822" spans="5:137">
      <c r="E822" s="183"/>
      <c r="F822" s="184"/>
      <c r="H822" s="183"/>
      <c r="I822" s="183"/>
      <c r="R822" s="185"/>
      <c r="S822" s="185"/>
      <c r="T822" s="185"/>
      <c r="U822" s="185"/>
      <c r="V822" s="185"/>
      <c r="W822" s="185"/>
      <c r="X822" s="185"/>
      <c r="Y822" s="185"/>
      <c r="Z822" s="185"/>
      <c r="AA822" s="185"/>
      <c r="AB822" s="185"/>
      <c r="AC822" s="185"/>
      <c r="AD822" s="185"/>
      <c r="AE822" s="185"/>
      <c r="AF822" s="185"/>
      <c r="AG822" s="185"/>
      <c r="AH822" s="185"/>
      <c r="AI822" s="185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  <c r="BT822" s="32"/>
      <c r="BU822" s="32"/>
      <c r="BV822" s="32"/>
      <c r="BW822" s="32"/>
      <c r="BX822" s="32"/>
      <c r="BY822" s="32"/>
      <c r="BZ822" s="32"/>
      <c r="CA822" s="32"/>
      <c r="CB822" s="32"/>
      <c r="EE822" s="185"/>
      <c r="EF822" s="185"/>
      <c r="EG822" s="185"/>
    </row>
    <row r="823" spans="5:137">
      <c r="E823" s="183"/>
      <c r="F823" s="184"/>
      <c r="H823" s="183"/>
      <c r="I823" s="183"/>
      <c r="R823" s="185"/>
      <c r="S823" s="185"/>
      <c r="T823" s="185"/>
      <c r="U823" s="185"/>
      <c r="V823" s="185"/>
      <c r="W823" s="185"/>
      <c r="X823" s="185"/>
      <c r="Y823" s="185"/>
      <c r="Z823" s="185"/>
      <c r="AA823" s="185"/>
      <c r="AB823" s="185"/>
      <c r="AC823" s="185"/>
      <c r="AD823" s="185"/>
      <c r="AE823" s="185"/>
      <c r="AF823" s="185"/>
      <c r="AG823" s="185"/>
      <c r="AH823" s="185"/>
      <c r="AI823" s="185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  <c r="BZ823" s="32"/>
      <c r="CA823" s="32"/>
      <c r="CB823" s="32"/>
      <c r="EE823" s="185"/>
      <c r="EF823" s="185"/>
      <c r="EG823" s="185"/>
    </row>
    <row r="824" spans="5:137">
      <c r="E824" s="183"/>
      <c r="F824" s="184"/>
      <c r="H824" s="183"/>
      <c r="I824" s="183"/>
      <c r="R824" s="185"/>
      <c r="S824" s="185"/>
      <c r="T824" s="185"/>
      <c r="U824" s="185"/>
      <c r="V824" s="185"/>
      <c r="W824" s="185"/>
      <c r="X824" s="185"/>
      <c r="Y824" s="185"/>
      <c r="Z824" s="185"/>
      <c r="AA824" s="185"/>
      <c r="AB824" s="185"/>
      <c r="AC824" s="185"/>
      <c r="AD824" s="185"/>
      <c r="AE824" s="185"/>
      <c r="AF824" s="185"/>
      <c r="AG824" s="185"/>
      <c r="AH824" s="185"/>
      <c r="AI824" s="185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  <c r="BZ824" s="32"/>
      <c r="CA824" s="32"/>
      <c r="CB824" s="32"/>
      <c r="EE824" s="185"/>
      <c r="EF824" s="185"/>
      <c r="EG824" s="185"/>
    </row>
    <row r="825" spans="5:137">
      <c r="E825" s="183"/>
      <c r="F825" s="184"/>
      <c r="H825" s="183"/>
      <c r="I825" s="183"/>
      <c r="R825" s="185"/>
      <c r="S825" s="185"/>
      <c r="T825" s="185"/>
      <c r="U825" s="185"/>
      <c r="V825" s="185"/>
      <c r="W825" s="185"/>
      <c r="X825" s="185"/>
      <c r="Y825" s="185"/>
      <c r="Z825" s="185"/>
      <c r="AA825" s="185"/>
      <c r="AB825" s="185"/>
      <c r="AC825" s="185"/>
      <c r="AD825" s="185"/>
      <c r="AE825" s="185"/>
      <c r="AF825" s="185"/>
      <c r="AG825" s="185"/>
      <c r="AH825" s="185"/>
      <c r="AI825" s="185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  <c r="BZ825" s="32"/>
      <c r="CA825" s="32"/>
      <c r="CB825" s="32"/>
      <c r="EE825" s="185"/>
      <c r="EF825" s="185"/>
      <c r="EG825" s="185"/>
    </row>
    <row r="826" spans="5:137">
      <c r="E826" s="183"/>
      <c r="F826" s="184"/>
      <c r="H826" s="183"/>
      <c r="I826" s="183"/>
      <c r="R826" s="185"/>
      <c r="S826" s="185"/>
      <c r="T826" s="185"/>
      <c r="U826" s="185"/>
      <c r="V826" s="185"/>
      <c r="W826" s="185"/>
      <c r="X826" s="185"/>
      <c r="Y826" s="185"/>
      <c r="Z826" s="185"/>
      <c r="AA826" s="185"/>
      <c r="AB826" s="185"/>
      <c r="AC826" s="185"/>
      <c r="AD826" s="185"/>
      <c r="AE826" s="185"/>
      <c r="AF826" s="185"/>
      <c r="AG826" s="185"/>
      <c r="AH826" s="185"/>
      <c r="AI826" s="185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  <c r="BZ826" s="32"/>
      <c r="CA826" s="32"/>
      <c r="CB826" s="32"/>
      <c r="EE826" s="185"/>
      <c r="EF826" s="185"/>
      <c r="EG826" s="185"/>
    </row>
    <row r="827" spans="5:137">
      <c r="E827" s="183"/>
      <c r="F827" s="184"/>
      <c r="H827" s="183"/>
      <c r="I827" s="183"/>
      <c r="R827" s="185"/>
      <c r="S827" s="185"/>
      <c r="T827" s="185"/>
      <c r="U827" s="185"/>
      <c r="V827" s="185"/>
      <c r="W827" s="185"/>
      <c r="X827" s="185"/>
      <c r="Y827" s="185"/>
      <c r="Z827" s="185"/>
      <c r="AA827" s="185"/>
      <c r="AB827" s="185"/>
      <c r="AC827" s="185"/>
      <c r="AD827" s="185"/>
      <c r="AE827" s="185"/>
      <c r="AF827" s="185"/>
      <c r="AG827" s="185"/>
      <c r="AH827" s="185"/>
      <c r="AI827" s="185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  <c r="CA827" s="32"/>
      <c r="CB827" s="32"/>
      <c r="EE827" s="185"/>
      <c r="EF827" s="185"/>
      <c r="EG827" s="185"/>
    </row>
    <row r="828" spans="5:137">
      <c r="E828" s="183"/>
      <c r="F828" s="184"/>
      <c r="H828" s="183"/>
      <c r="I828" s="183"/>
      <c r="R828" s="185"/>
      <c r="S828" s="185"/>
      <c r="T828" s="185"/>
      <c r="U828" s="185"/>
      <c r="V828" s="185"/>
      <c r="W828" s="185"/>
      <c r="X828" s="185"/>
      <c r="Y828" s="185"/>
      <c r="Z828" s="185"/>
      <c r="AA828" s="185"/>
      <c r="AB828" s="185"/>
      <c r="AC828" s="185"/>
      <c r="AD828" s="185"/>
      <c r="AE828" s="185"/>
      <c r="AF828" s="185"/>
      <c r="AG828" s="185"/>
      <c r="AH828" s="185"/>
      <c r="AI828" s="185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  <c r="EE828" s="185"/>
      <c r="EF828" s="185"/>
      <c r="EG828" s="185"/>
    </row>
    <row r="829" spans="5:137">
      <c r="E829" s="183"/>
      <c r="F829" s="184"/>
      <c r="H829" s="183"/>
      <c r="I829" s="183"/>
      <c r="R829" s="185"/>
      <c r="S829" s="185"/>
      <c r="T829" s="185"/>
      <c r="U829" s="185"/>
      <c r="V829" s="185"/>
      <c r="W829" s="185"/>
      <c r="X829" s="185"/>
      <c r="Y829" s="185"/>
      <c r="Z829" s="185"/>
      <c r="AA829" s="185"/>
      <c r="AB829" s="185"/>
      <c r="AC829" s="185"/>
      <c r="AD829" s="185"/>
      <c r="AE829" s="185"/>
      <c r="AF829" s="185"/>
      <c r="AG829" s="185"/>
      <c r="AH829" s="185"/>
      <c r="AI829" s="185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  <c r="BZ829" s="32"/>
      <c r="CA829" s="32"/>
      <c r="CB829" s="32"/>
      <c r="EE829" s="185"/>
      <c r="EF829" s="185"/>
      <c r="EG829" s="185"/>
    </row>
    <row r="830" spans="5:137">
      <c r="E830" s="183"/>
      <c r="F830" s="184"/>
      <c r="H830" s="183"/>
      <c r="I830" s="183"/>
      <c r="R830" s="185"/>
      <c r="S830" s="185"/>
      <c r="T830" s="185"/>
      <c r="U830" s="185"/>
      <c r="V830" s="185"/>
      <c r="W830" s="185"/>
      <c r="X830" s="185"/>
      <c r="Y830" s="185"/>
      <c r="Z830" s="185"/>
      <c r="AA830" s="185"/>
      <c r="AB830" s="185"/>
      <c r="AC830" s="185"/>
      <c r="AD830" s="185"/>
      <c r="AE830" s="185"/>
      <c r="AF830" s="185"/>
      <c r="AG830" s="185"/>
      <c r="AH830" s="185"/>
      <c r="AI830" s="185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  <c r="BT830" s="32"/>
      <c r="BU830" s="32"/>
      <c r="BV830" s="32"/>
      <c r="BW830" s="32"/>
      <c r="BX830" s="32"/>
      <c r="BY830" s="32"/>
      <c r="BZ830" s="32"/>
      <c r="CA830" s="32"/>
      <c r="CB830" s="32"/>
      <c r="EE830" s="185"/>
      <c r="EF830" s="185"/>
      <c r="EG830" s="185"/>
    </row>
    <row r="831" spans="5:137">
      <c r="E831" s="183"/>
      <c r="F831" s="184"/>
      <c r="H831" s="183"/>
      <c r="I831" s="183"/>
      <c r="R831" s="185"/>
      <c r="S831" s="185"/>
      <c r="T831" s="185"/>
      <c r="U831" s="185"/>
      <c r="V831" s="185"/>
      <c r="W831" s="185"/>
      <c r="X831" s="185"/>
      <c r="Y831" s="185"/>
      <c r="Z831" s="185"/>
      <c r="AA831" s="185"/>
      <c r="AB831" s="185"/>
      <c r="AC831" s="185"/>
      <c r="AD831" s="185"/>
      <c r="AE831" s="185"/>
      <c r="AF831" s="185"/>
      <c r="AG831" s="185"/>
      <c r="AH831" s="185"/>
      <c r="AI831" s="185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  <c r="BT831" s="32"/>
      <c r="BU831" s="32"/>
      <c r="BV831" s="32"/>
      <c r="BW831" s="32"/>
      <c r="BX831" s="32"/>
      <c r="BY831" s="32"/>
      <c r="BZ831" s="32"/>
      <c r="CA831" s="32"/>
      <c r="CB831" s="32"/>
      <c r="EE831" s="185"/>
      <c r="EF831" s="185"/>
    </row>
    <row r="832" spans="5:137">
      <c r="E832" s="183"/>
      <c r="F832" s="184"/>
      <c r="H832" s="183"/>
      <c r="I832" s="183"/>
      <c r="R832" s="185"/>
      <c r="S832" s="185"/>
      <c r="T832" s="185"/>
      <c r="U832" s="185"/>
      <c r="V832" s="185"/>
      <c r="W832" s="185"/>
      <c r="X832" s="185"/>
      <c r="Y832" s="185"/>
      <c r="Z832" s="185"/>
      <c r="AA832" s="185"/>
      <c r="AB832" s="185"/>
      <c r="AC832" s="185"/>
      <c r="AD832" s="185"/>
      <c r="AE832" s="185"/>
      <c r="AF832" s="185"/>
      <c r="AG832" s="185"/>
      <c r="AH832" s="185"/>
      <c r="AI832" s="185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  <c r="BZ832" s="32"/>
      <c r="CA832" s="32"/>
      <c r="CB832" s="32"/>
      <c r="EE832" s="185"/>
      <c r="EF832" s="185"/>
      <c r="EG832" s="185"/>
    </row>
    <row r="833" spans="5:138">
      <c r="E833" s="183"/>
      <c r="F833" s="184"/>
      <c r="H833" s="183"/>
      <c r="I833" s="183"/>
      <c r="R833" s="185"/>
      <c r="S833" s="185"/>
      <c r="T833" s="185"/>
      <c r="U833" s="185"/>
      <c r="V833" s="185"/>
      <c r="W833" s="185"/>
      <c r="X833" s="185"/>
      <c r="Y833" s="185"/>
      <c r="Z833" s="185"/>
      <c r="AA833" s="185"/>
      <c r="AB833" s="185"/>
      <c r="AC833" s="185"/>
      <c r="AD833" s="185"/>
      <c r="AE833" s="185"/>
      <c r="AF833" s="185"/>
      <c r="AG833" s="185"/>
      <c r="AH833" s="185"/>
      <c r="AI833" s="185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  <c r="BZ833" s="32"/>
      <c r="CA833" s="32"/>
      <c r="CB833" s="32"/>
      <c r="EE833" s="185"/>
      <c r="EF833" s="185"/>
      <c r="EG833" s="185"/>
    </row>
    <row r="834" spans="5:138">
      <c r="G834" s="148"/>
      <c r="J834" s="148"/>
      <c r="K834" s="148"/>
      <c r="N834" s="148"/>
      <c r="O834" s="148"/>
      <c r="P834" s="148"/>
      <c r="Q834" s="148"/>
      <c r="AJ834" s="148"/>
      <c r="AK834" s="148"/>
      <c r="AL834" s="148"/>
      <c r="AM834" s="148"/>
      <c r="AN834" s="148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  <c r="BZ834" s="32"/>
      <c r="CA834" s="32"/>
      <c r="CB834" s="32"/>
      <c r="ED834" s="148"/>
      <c r="EG834" s="185"/>
    </row>
    <row r="835" spans="5:138">
      <c r="E835" s="183"/>
      <c r="F835" s="184"/>
      <c r="H835" s="183"/>
      <c r="I835" s="183"/>
      <c r="R835" s="185"/>
      <c r="S835" s="185"/>
      <c r="T835" s="185"/>
      <c r="U835" s="185"/>
      <c r="V835" s="185"/>
      <c r="W835" s="185"/>
      <c r="X835" s="185"/>
      <c r="Y835" s="185"/>
      <c r="Z835" s="185"/>
      <c r="AA835" s="185"/>
      <c r="AB835" s="185"/>
      <c r="AC835" s="185"/>
      <c r="AD835" s="185"/>
      <c r="AE835" s="185"/>
      <c r="AF835" s="185"/>
      <c r="AG835" s="185"/>
      <c r="AH835" s="185"/>
      <c r="AI835" s="185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  <c r="BZ835" s="32"/>
      <c r="CA835" s="32"/>
      <c r="CB835" s="32"/>
      <c r="EE835" s="185"/>
      <c r="EF835" s="185"/>
      <c r="EG835" s="185"/>
    </row>
    <row r="836" spans="5:138">
      <c r="E836" s="183"/>
      <c r="F836" s="184"/>
      <c r="H836" s="183"/>
      <c r="I836" s="183"/>
      <c r="R836" s="185"/>
      <c r="S836" s="185"/>
      <c r="T836" s="185"/>
      <c r="U836" s="185"/>
      <c r="V836" s="185"/>
      <c r="W836" s="185"/>
      <c r="X836" s="185"/>
      <c r="Y836" s="185"/>
      <c r="Z836" s="185"/>
      <c r="AA836" s="185"/>
      <c r="AB836" s="185"/>
      <c r="AC836" s="185"/>
      <c r="AD836" s="185"/>
      <c r="AE836" s="185"/>
      <c r="AF836" s="185"/>
      <c r="AG836" s="185"/>
      <c r="AH836" s="185"/>
      <c r="AI836" s="185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  <c r="CA836" s="32"/>
      <c r="CB836" s="32"/>
      <c r="EE836" s="185"/>
      <c r="EF836" s="185"/>
      <c r="EG836" s="185"/>
    </row>
    <row r="837" spans="5:138">
      <c r="E837" s="183"/>
      <c r="F837" s="184"/>
      <c r="H837" s="183"/>
      <c r="I837" s="183"/>
      <c r="R837" s="185"/>
      <c r="S837" s="185"/>
      <c r="T837" s="185"/>
      <c r="U837" s="185"/>
      <c r="V837" s="185"/>
      <c r="W837" s="185"/>
      <c r="X837" s="185"/>
      <c r="Y837" s="185"/>
      <c r="Z837" s="185"/>
      <c r="AA837" s="185"/>
      <c r="AB837" s="185"/>
      <c r="AC837" s="185"/>
      <c r="AD837" s="185"/>
      <c r="AE837" s="185"/>
      <c r="AF837" s="185"/>
      <c r="AG837" s="185"/>
      <c r="AH837" s="185"/>
      <c r="AI837" s="185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  <c r="BZ837" s="32"/>
      <c r="CA837" s="32"/>
      <c r="CB837" s="32"/>
      <c r="EE837" s="185"/>
      <c r="EF837" s="185"/>
      <c r="EG837" s="185"/>
    </row>
    <row r="838" spans="5:138">
      <c r="E838" s="183"/>
      <c r="F838" s="184"/>
      <c r="H838" s="183"/>
      <c r="I838" s="183"/>
      <c r="R838" s="185"/>
      <c r="S838" s="185"/>
      <c r="T838" s="185"/>
      <c r="U838" s="185"/>
      <c r="V838" s="185"/>
      <c r="W838" s="185"/>
      <c r="X838" s="185"/>
      <c r="Y838" s="185"/>
      <c r="Z838" s="185"/>
      <c r="AA838" s="185"/>
      <c r="AB838" s="185"/>
      <c r="AC838" s="185"/>
      <c r="AD838" s="185"/>
      <c r="AE838" s="185"/>
      <c r="AF838" s="185"/>
      <c r="AG838" s="185"/>
      <c r="AH838" s="185"/>
      <c r="AI838" s="185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  <c r="BZ838" s="32"/>
      <c r="CA838" s="32"/>
      <c r="CB838" s="32"/>
      <c r="EE838" s="185"/>
      <c r="EF838" s="185"/>
      <c r="EG838" s="185"/>
    </row>
    <row r="839" spans="5:138">
      <c r="E839" s="183"/>
      <c r="F839" s="184"/>
      <c r="H839" s="183"/>
      <c r="I839" s="183"/>
      <c r="R839" s="185"/>
      <c r="S839" s="185"/>
      <c r="T839" s="185"/>
      <c r="U839" s="185"/>
      <c r="V839" s="185"/>
      <c r="W839" s="185"/>
      <c r="X839" s="185"/>
      <c r="Y839" s="185"/>
      <c r="Z839" s="185"/>
      <c r="AA839" s="185"/>
      <c r="AB839" s="185"/>
      <c r="AC839" s="185"/>
      <c r="AD839" s="185"/>
      <c r="AE839" s="185"/>
      <c r="AF839" s="185"/>
      <c r="AG839" s="185"/>
      <c r="AH839" s="185"/>
      <c r="AI839" s="185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  <c r="BT839" s="32"/>
      <c r="BU839" s="32"/>
      <c r="BV839" s="32"/>
      <c r="BW839" s="32"/>
      <c r="BX839" s="32"/>
      <c r="BY839" s="32"/>
      <c r="BZ839" s="32"/>
      <c r="CA839" s="32"/>
      <c r="CB839" s="32"/>
      <c r="EE839" s="185"/>
      <c r="EF839" s="185"/>
      <c r="EG839" s="185"/>
    </row>
    <row r="840" spans="5:138">
      <c r="E840" s="183"/>
      <c r="F840" s="184"/>
      <c r="H840" s="183"/>
      <c r="I840" s="183"/>
      <c r="R840" s="185"/>
      <c r="S840" s="185"/>
      <c r="T840" s="185"/>
      <c r="U840" s="185"/>
      <c r="V840" s="185"/>
      <c r="W840" s="185"/>
      <c r="X840" s="185"/>
      <c r="Y840" s="185"/>
      <c r="Z840" s="185"/>
      <c r="AA840" s="185"/>
      <c r="AB840" s="185"/>
      <c r="AC840" s="185"/>
      <c r="AD840" s="185"/>
      <c r="AE840" s="185"/>
      <c r="AF840" s="185"/>
      <c r="AG840" s="185"/>
      <c r="AH840" s="185"/>
      <c r="AI840" s="185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  <c r="BT840" s="32"/>
      <c r="BU840" s="32"/>
      <c r="BV840" s="32"/>
      <c r="BW840" s="32"/>
      <c r="BX840" s="32"/>
      <c r="BY840" s="32"/>
      <c r="BZ840" s="32"/>
      <c r="CA840" s="32"/>
      <c r="CB840" s="32"/>
      <c r="EE840" s="185"/>
      <c r="EF840" s="185"/>
      <c r="EG840" s="185"/>
    </row>
    <row r="841" spans="5:138">
      <c r="E841" s="183"/>
      <c r="F841" s="184"/>
      <c r="H841" s="183"/>
      <c r="I841" s="183"/>
      <c r="R841" s="185"/>
      <c r="S841" s="185"/>
      <c r="T841" s="185"/>
      <c r="U841" s="185"/>
      <c r="V841" s="185"/>
      <c r="W841" s="185"/>
      <c r="X841" s="185"/>
      <c r="Y841" s="185"/>
      <c r="Z841" s="185"/>
      <c r="AA841" s="185"/>
      <c r="AB841" s="185"/>
      <c r="AC841" s="185"/>
      <c r="AD841" s="185"/>
      <c r="AE841" s="185"/>
      <c r="AF841" s="185"/>
      <c r="AG841" s="185"/>
      <c r="AH841" s="185"/>
      <c r="AI841" s="185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  <c r="BZ841" s="32"/>
      <c r="CA841" s="32"/>
      <c r="CB841" s="32"/>
      <c r="EE841" s="185"/>
      <c r="EF841" s="185"/>
      <c r="EG841" s="185"/>
    </row>
    <row r="842" spans="5:138">
      <c r="E842" s="183"/>
      <c r="F842" s="184"/>
      <c r="H842" s="183"/>
      <c r="I842" s="183"/>
      <c r="R842" s="185"/>
      <c r="S842" s="185"/>
      <c r="T842" s="185"/>
      <c r="U842" s="185"/>
      <c r="V842" s="185"/>
      <c r="W842" s="185"/>
      <c r="X842" s="185"/>
      <c r="Y842" s="185"/>
      <c r="Z842" s="185"/>
      <c r="AA842" s="185"/>
      <c r="AB842" s="185"/>
      <c r="AC842" s="185"/>
      <c r="AD842" s="185"/>
      <c r="AE842" s="185"/>
      <c r="AF842" s="185"/>
      <c r="AG842" s="185"/>
      <c r="AH842" s="185"/>
      <c r="AI842" s="185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  <c r="BZ842" s="32"/>
      <c r="CA842" s="32"/>
      <c r="CB842" s="32"/>
      <c r="EE842" s="185"/>
      <c r="EF842" s="185"/>
      <c r="EG842" s="185"/>
    </row>
    <row r="843" spans="5:138">
      <c r="E843" s="183"/>
      <c r="F843" s="184"/>
      <c r="H843" s="183"/>
      <c r="I843" s="183"/>
      <c r="R843" s="185"/>
      <c r="S843" s="185"/>
      <c r="T843" s="185"/>
      <c r="U843" s="185"/>
      <c r="V843" s="185"/>
      <c r="W843" s="185"/>
      <c r="X843" s="185"/>
      <c r="Y843" s="185"/>
      <c r="Z843" s="185"/>
      <c r="AA843" s="185"/>
      <c r="AB843" s="185"/>
      <c r="AC843" s="185"/>
      <c r="AD843" s="185"/>
      <c r="AE843" s="185"/>
      <c r="AF843" s="185"/>
      <c r="AG843" s="185"/>
      <c r="AH843" s="185"/>
      <c r="AI843" s="185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  <c r="BZ843" s="32"/>
      <c r="CA843" s="32"/>
      <c r="CB843" s="32"/>
      <c r="EE843" s="185"/>
      <c r="EF843" s="185"/>
      <c r="EG843" s="185"/>
    </row>
    <row r="844" spans="5:138">
      <c r="E844" s="183"/>
      <c r="F844" s="184"/>
      <c r="H844" s="183"/>
      <c r="I844" s="183"/>
      <c r="R844" s="185"/>
      <c r="S844" s="185"/>
      <c r="T844" s="185"/>
      <c r="U844" s="185"/>
      <c r="V844" s="185"/>
      <c r="W844" s="185"/>
      <c r="X844" s="185"/>
      <c r="Y844" s="185"/>
      <c r="Z844" s="185"/>
      <c r="AA844" s="185"/>
      <c r="AB844" s="185"/>
      <c r="AC844" s="185"/>
      <c r="AD844" s="185"/>
      <c r="AE844" s="185"/>
      <c r="AF844" s="185"/>
      <c r="AG844" s="185"/>
      <c r="AH844" s="185"/>
      <c r="AI844" s="185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  <c r="BT844" s="32"/>
      <c r="BU844" s="32"/>
      <c r="BV844" s="32"/>
      <c r="BW844" s="32"/>
      <c r="BX844" s="32"/>
      <c r="BY844" s="32"/>
      <c r="BZ844" s="32"/>
      <c r="CA844" s="32"/>
      <c r="CB844" s="32"/>
      <c r="EE844" s="185"/>
      <c r="EF844" s="185"/>
      <c r="EG844" s="185"/>
    </row>
    <row r="845" spans="5:138">
      <c r="E845" s="183"/>
      <c r="F845" s="184"/>
      <c r="H845" s="183"/>
      <c r="I845" s="183"/>
      <c r="R845" s="185"/>
      <c r="S845" s="185"/>
      <c r="T845" s="185"/>
      <c r="U845" s="185"/>
      <c r="V845" s="185"/>
      <c r="W845" s="185"/>
      <c r="X845" s="185"/>
      <c r="Y845" s="185"/>
      <c r="Z845" s="185"/>
      <c r="AA845" s="185"/>
      <c r="AB845" s="185"/>
      <c r="AC845" s="185"/>
      <c r="AD845" s="185"/>
      <c r="AE845" s="185"/>
      <c r="AF845" s="185"/>
      <c r="AG845" s="185"/>
      <c r="AH845" s="185"/>
      <c r="AI845" s="185"/>
      <c r="BJ845" s="32"/>
      <c r="BK845" s="32"/>
      <c r="BL845" s="32"/>
      <c r="BM845" s="32"/>
      <c r="BN845" s="32"/>
      <c r="BO845" s="32"/>
      <c r="BP845" s="32"/>
      <c r="BQ845" s="32"/>
      <c r="BR845" s="32"/>
      <c r="BS845" s="32"/>
      <c r="BT845" s="32"/>
      <c r="BU845" s="32"/>
      <c r="BV845" s="32"/>
      <c r="BW845" s="32"/>
      <c r="BX845" s="32"/>
      <c r="BY845" s="32"/>
      <c r="BZ845" s="32"/>
      <c r="CA845" s="32"/>
      <c r="CB845" s="32"/>
      <c r="EE845" s="185"/>
      <c r="EF845" s="185"/>
      <c r="EG845" s="185"/>
    </row>
    <row r="846" spans="5:138">
      <c r="E846" s="183"/>
      <c r="F846" s="184"/>
      <c r="H846" s="183"/>
      <c r="I846" s="183"/>
      <c r="R846" s="185"/>
      <c r="S846" s="185"/>
      <c r="T846" s="185"/>
      <c r="U846" s="185"/>
      <c r="V846" s="185"/>
      <c r="W846" s="185"/>
      <c r="X846" s="185"/>
      <c r="Y846" s="185"/>
      <c r="Z846" s="185"/>
      <c r="AA846" s="185"/>
      <c r="AB846" s="185"/>
      <c r="AC846" s="185"/>
      <c r="AD846" s="185"/>
      <c r="AE846" s="185"/>
      <c r="AF846" s="185"/>
      <c r="AG846" s="185"/>
      <c r="AH846" s="185"/>
      <c r="AI846" s="185"/>
      <c r="BJ846" s="32"/>
      <c r="BK846" s="32"/>
      <c r="BL846" s="32"/>
      <c r="BM846" s="32"/>
      <c r="BN846" s="32"/>
      <c r="BO846" s="32"/>
      <c r="BP846" s="32"/>
      <c r="BQ846" s="32"/>
      <c r="BR846" s="32"/>
      <c r="BS846" s="32"/>
      <c r="BT846" s="32"/>
      <c r="BU846" s="32"/>
      <c r="BV846" s="32"/>
      <c r="BW846" s="32"/>
      <c r="BX846" s="32"/>
      <c r="BY846" s="32"/>
      <c r="BZ846" s="32"/>
      <c r="CA846" s="32"/>
      <c r="CB846" s="32"/>
      <c r="EE846" s="185"/>
      <c r="EF846" s="185"/>
      <c r="EG846" s="185"/>
    </row>
    <row r="847" spans="5:138">
      <c r="E847" s="183"/>
      <c r="F847" s="184"/>
      <c r="H847" s="183"/>
      <c r="I847" s="183"/>
      <c r="R847" s="185"/>
      <c r="S847" s="185"/>
      <c r="T847" s="185"/>
      <c r="U847" s="185"/>
      <c r="V847" s="185"/>
      <c r="W847" s="185"/>
      <c r="X847" s="185"/>
      <c r="Y847" s="185"/>
      <c r="Z847" s="185"/>
      <c r="AA847" s="185"/>
      <c r="AB847" s="185"/>
      <c r="AC847" s="185"/>
      <c r="AD847" s="185"/>
      <c r="AE847" s="185"/>
      <c r="AF847" s="185"/>
      <c r="AG847" s="185"/>
      <c r="AH847" s="185"/>
      <c r="AI847" s="185"/>
      <c r="BJ847" s="32"/>
      <c r="BK847" s="32"/>
      <c r="BL847" s="32"/>
      <c r="BM847" s="32"/>
      <c r="BN847" s="32"/>
      <c r="BO847" s="32"/>
      <c r="BP847" s="32"/>
      <c r="BQ847" s="32"/>
      <c r="BR847" s="32"/>
      <c r="BS847" s="32"/>
      <c r="BT847" s="32"/>
      <c r="BU847" s="32"/>
      <c r="BV847" s="32"/>
      <c r="BW847" s="32"/>
      <c r="BX847" s="32"/>
      <c r="BY847" s="32"/>
      <c r="BZ847" s="32"/>
      <c r="CA847" s="32"/>
      <c r="CB847" s="32"/>
      <c r="EE847" s="185"/>
      <c r="EF847" s="185"/>
      <c r="EG847" s="185"/>
      <c r="EH847" s="185"/>
    </row>
    <row r="848" spans="5:138">
      <c r="E848" s="183"/>
      <c r="F848" s="184"/>
      <c r="H848" s="183"/>
      <c r="I848" s="183"/>
      <c r="R848" s="185"/>
      <c r="S848" s="185"/>
      <c r="T848" s="185"/>
      <c r="U848" s="185"/>
      <c r="V848" s="185"/>
      <c r="W848" s="185"/>
      <c r="X848" s="185"/>
      <c r="Y848" s="185"/>
      <c r="Z848" s="185"/>
      <c r="AA848" s="185"/>
      <c r="AB848" s="185"/>
      <c r="AC848" s="185"/>
      <c r="AD848" s="185"/>
      <c r="AE848" s="185"/>
      <c r="AF848" s="185"/>
      <c r="AG848" s="185"/>
      <c r="AH848" s="185"/>
      <c r="AI848" s="185"/>
      <c r="BJ848" s="32"/>
      <c r="BK848" s="32"/>
      <c r="BL848" s="32"/>
      <c r="BM848" s="32"/>
      <c r="BN848" s="32"/>
      <c r="BO848" s="32"/>
      <c r="BP848" s="32"/>
      <c r="BQ848" s="32"/>
      <c r="BR848" s="32"/>
      <c r="BS848" s="32"/>
      <c r="BT848" s="32"/>
      <c r="BU848" s="32"/>
      <c r="BV848" s="32"/>
      <c r="BW848" s="32"/>
      <c r="BX848" s="32"/>
      <c r="BY848" s="32"/>
      <c r="BZ848" s="32"/>
      <c r="CA848" s="32"/>
      <c r="CB848" s="32"/>
      <c r="EE848" s="185"/>
      <c r="EF848" s="185"/>
      <c r="EG848" s="185"/>
      <c r="EH848" s="185"/>
    </row>
    <row r="849" spans="5:138">
      <c r="E849" s="183"/>
      <c r="F849" s="184"/>
      <c r="H849" s="183"/>
      <c r="I849" s="183"/>
      <c r="R849" s="185"/>
      <c r="S849" s="185"/>
      <c r="T849" s="185"/>
      <c r="U849" s="185"/>
      <c r="V849" s="185"/>
      <c r="W849" s="185"/>
      <c r="X849" s="185"/>
      <c r="Y849" s="185"/>
      <c r="Z849" s="185"/>
      <c r="AA849" s="185"/>
      <c r="AB849" s="185"/>
      <c r="AC849" s="185"/>
      <c r="AD849" s="185"/>
      <c r="AE849" s="185"/>
      <c r="AF849" s="185"/>
      <c r="AG849" s="185"/>
      <c r="AH849" s="185"/>
      <c r="AI849" s="185"/>
      <c r="BJ849" s="32"/>
      <c r="BK849" s="32"/>
      <c r="BL849" s="32"/>
      <c r="BM849" s="32"/>
      <c r="BN849" s="32"/>
      <c r="BO849" s="32"/>
      <c r="BP849" s="32"/>
      <c r="BQ849" s="32"/>
      <c r="BR849" s="32"/>
      <c r="BS849" s="32"/>
      <c r="BT849" s="32"/>
      <c r="BU849" s="32"/>
      <c r="BV849" s="32"/>
      <c r="BW849" s="32"/>
      <c r="BX849" s="32"/>
      <c r="BY849" s="32"/>
      <c r="BZ849" s="32"/>
      <c r="CA849" s="32"/>
      <c r="CB849" s="32"/>
      <c r="EE849" s="185"/>
      <c r="EF849" s="185"/>
      <c r="EG849" s="185"/>
      <c r="EH849" s="185"/>
    </row>
    <row r="850" spans="5:138">
      <c r="E850" s="183"/>
      <c r="F850" s="184"/>
      <c r="G850" s="185"/>
      <c r="H850" s="183"/>
      <c r="I850" s="183"/>
      <c r="J850" s="185"/>
      <c r="K850" s="185"/>
      <c r="N850" s="185"/>
      <c r="O850" s="185"/>
      <c r="P850" s="185"/>
      <c r="Q850" s="185"/>
      <c r="R850" s="185"/>
      <c r="S850" s="185"/>
      <c r="T850" s="185"/>
      <c r="U850" s="185"/>
      <c r="V850" s="185"/>
      <c r="W850" s="185"/>
      <c r="X850" s="185"/>
      <c r="Y850" s="185"/>
      <c r="Z850" s="185"/>
      <c r="AA850" s="185"/>
      <c r="AB850" s="185"/>
      <c r="AC850" s="185"/>
      <c r="AD850" s="185"/>
      <c r="AE850" s="185"/>
      <c r="AF850" s="185"/>
      <c r="AG850" s="185"/>
      <c r="AH850" s="185"/>
      <c r="AI850" s="185"/>
      <c r="AJ850" s="185"/>
      <c r="AK850" s="185"/>
      <c r="AL850" s="185"/>
      <c r="AM850" s="185"/>
      <c r="AN850" s="185"/>
      <c r="BJ850" s="32"/>
      <c r="BK850" s="32"/>
      <c r="BL850" s="32"/>
      <c r="BM850" s="32"/>
      <c r="BN850" s="32"/>
      <c r="BO850" s="32"/>
      <c r="BP850" s="32"/>
      <c r="BQ850" s="32"/>
      <c r="BR850" s="32"/>
      <c r="BS850" s="32"/>
      <c r="BT850" s="32"/>
      <c r="BU850" s="32"/>
      <c r="BV850" s="32"/>
      <c r="BW850" s="32"/>
      <c r="BX850" s="32"/>
      <c r="BY850" s="32"/>
      <c r="BZ850" s="32"/>
      <c r="CA850" s="32"/>
      <c r="CB850" s="32"/>
      <c r="ED850" s="185"/>
      <c r="EE850" s="185"/>
      <c r="EF850" s="185"/>
      <c r="EG850" s="185"/>
      <c r="EH850" s="185"/>
    </row>
    <row r="851" spans="5:138">
      <c r="E851" s="183"/>
      <c r="F851" s="184"/>
      <c r="H851" s="183"/>
      <c r="I851" s="183"/>
      <c r="R851" s="185"/>
      <c r="S851" s="185"/>
      <c r="T851" s="185"/>
      <c r="U851" s="185"/>
      <c r="V851" s="185"/>
      <c r="W851" s="185"/>
      <c r="X851" s="185"/>
      <c r="Y851" s="185"/>
      <c r="Z851" s="185"/>
      <c r="AA851" s="185"/>
      <c r="AB851" s="185"/>
      <c r="AC851" s="185"/>
      <c r="AD851" s="185"/>
      <c r="AE851" s="185"/>
      <c r="AF851" s="185"/>
      <c r="AG851" s="185"/>
      <c r="AH851" s="185"/>
      <c r="AI851" s="185"/>
      <c r="BJ851" s="32"/>
      <c r="BK851" s="32"/>
      <c r="BL851" s="32"/>
      <c r="BM851" s="32"/>
      <c r="BN851" s="32"/>
      <c r="BO851" s="32"/>
      <c r="BP851" s="32"/>
      <c r="BQ851" s="32"/>
      <c r="BR851" s="32"/>
      <c r="BS851" s="32"/>
      <c r="BT851" s="32"/>
      <c r="BU851" s="32"/>
      <c r="BV851" s="32"/>
      <c r="BW851" s="32"/>
      <c r="BX851" s="32"/>
      <c r="BY851" s="32"/>
      <c r="BZ851" s="32"/>
      <c r="CA851" s="32"/>
      <c r="CB851" s="32"/>
      <c r="EE851" s="185"/>
      <c r="EF851" s="185"/>
      <c r="EG851" s="185"/>
      <c r="EH851" s="185"/>
    </row>
    <row r="852" spans="5:138">
      <c r="E852" s="183"/>
      <c r="F852" s="184"/>
      <c r="H852" s="183"/>
      <c r="I852" s="183"/>
      <c r="R852" s="185"/>
      <c r="S852" s="185"/>
      <c r="T852" s="185"/>
      <c r="U852" s="185"/>
      <c r="V852" s="185"/>
      <c r="W852" s="185"/>
      <c r="X852" s="185"/>
      <c r="Y852" s="185"/>
      <c r="Z852" s="185"/>
      <c r="AA852" s="185"/>
      <c r="AB852" s="185"/>
      <c r="AC852" s="185"/>
      <c r="AD852" s="185"/>
      <c r="AE852" s="185"/>
      <c r="AF852" s="185"/>
      <c r="AG852" s="185"/>
      <c r="AH852" s="185"/>
      <c r="AI852" s="185"/>
      <c r="BJ852" s="32"/>
      <c r="BK852" s="32"/>
      <c r="BL852" s="32"/>
      <c r="BM852" s="32"/>
      <c r="BN852" s="32"/>
      <c r="BO852" s="32"/>
      <c r="BP852" s="32"/>
      <c r="BQ852" s="32"/>
      <c r="BR852" s="32"/>
      <c r="BS852" s="32"/>
      <c r="BT852" s="32"/>
      <c r="BU852" s="32"/>
      <c r="BV852" s="32"/>
      <c r="BW852" s="32"/>
      <c r="BX852" s="32"/>
      <c r="BY852" s="32"/>
      <c r="BZ852" s="32"/>
      <c r="CA852" s="32"/>
      <c r="CB852" s="32"/>
      <c r="EE852" s="185"/>
      <c r="EF852" s="185"/>
      <c r="EG852" s="185"/>
      <c r="EH852" s="185"/>
    </row>
    <row r="853" spans="5:138">
      <c r="E853" s="183"/>
      <c r="F853" s="184"/>
      <c r="H853" s="183"/>
      <c r="I853" s="183"/>
      <c r="R853" s="185"/>
      <c r="S853" s="185"/>
      <c r="T853" s="185"/>
      <c r="U853" s="185"/>
      <c r="V853" s="185"/>
      <c r="W853" s="185"/>
      <c r="X853" s="185"/>
      <c r="Y853" s="185"/>
      <c r="Z853" s="185"/>
      <c r="AA853" s="185"/>
      <c r="AB853" s="185"/>
      <c r="AC853" s="185"/>
      <c r="AD853" s="185"/>
      <c r="AE853" s="185"/>
      <c r="AF853" s="185"/>
      <c r="AG853" s="185"/>
      <c r="AH853" s="185"/>
      <c r="AI853" s="185"/>
      <c r="BJ853" s="32"/>
      <c r="BK853" s="32"/>
      <c r="BL853" s="32"/>
      <c r="BM853" s="32"/>
      <c r="BN853" s="32"/>
      <c r="BO853" s="32"/>
      <c r="BP853" s="32"/>
      <c r="BQ853" s="32"/>
      <c r="BR853" s="32"/>
      <c r="BS853" s="32"/>
      <c r="BT853" s="32"/>
      <c r="BU853" s="32"/>
      <c r="BV853" s="32"/>
      <c r="BW853" s="32"/>
      <c r="BX853" s="32"/>
      <c r="BY853" s="32"/>
      <c r="BZ853" s="32"/>
      <c r="CA853" s="32"/>
      <c r="CB853" s="32"/>
      <c r="EE853" s="185"/>
      <c r="EF853" s="185"/>
      <c r="EG853" s="185"/>
      <c r="EH853" s="185"/>
    </row>
    <row r="854" spans="5:138">
      <c r="E854" s="183"/>
      <c r="F854" s="184"/>
      <c r="H854" s="183"/>
      <c r="I854" s="183"/>
      <c r="R854" s="185"/>
      <c r="S854" s="185"/>
      <c r="T854" s="185"/>
      <c r="U854" s="185"/>
      <c r="V854" s="185"/>
      <c r="W854" s="185"/>
      <c r="X854" s="185"/>
      <c r="Y854" s="185"/>
      <c r="Z854" s="185"/>
      <c r="AA854" s="185"/>
      <c r="AB854" s="185"/>
      <c r="AC854" s="185"/>
      <c r="AD854" s="185"/>
      <c r="AE854" s="185"/>
      <c r="AF854" s="185"/>
      <c r="AG854" s="185"/>
      <c r="AH854" s="185"/>
      <c r="AI854" s="185"/>
      <c r="BJ854" s="32"/>
      <c r="BK854" s="32"/>
      <c r="BL854" s="32"/>
      <c r="BM854" s="32"/>
      <c r="BN854" s="32"/>
      <c r="BO854" s="32"/>
      <c r="BP854" s="32"/>
      <c r="BQ854" s="32"/>
      <c r="BR854" s="32"/>
      <c r="BS854" s="32"/>
      <c r="BT854" s="32"/>
      <c r="BU854" s="32"/>
      <c r="BV854" s="32"/>
      <c r="BW854" s="32"/>
      <c r="BX854" s="32"/>
      <c r="BY854" s="32"/>
      <c r="BZ854" s="32"/>
      <c r="CA854" s="32"/>
      <c r="CB854" s="32"/>
      <c r="EE854" s="185"/>
      <c r="EF854" s="185"/>
      <c r="EG854" s="185"/>
      <c r="EH854" s="185"/>
    </row>
    <row r="855" spans="5:138">
      <c r="E855" s="183"/>
      <c r="F855" s="184"/>
      <c r="H855" s="183"/>
      <c r="I855" s="183"/>
      <c r="R855" s="185"/>
      <c r="S855" s="185"/>
      <c r="T855" s="185"/>
      <c r="U855" s="185"/>
      <c r="V855" s="185"/>
      <c r="W855" s="185"/>
      <c r="X855" s="185"/>
      <c r="Y855" s="185"/>
      <c r="Z855" s="185"/>
      <c r="AA855" s="185"/>
      <c r="AB855" s="185"/>
      <c r="AC855" s="185"/>
      <c r="AD855" s="185"/>
      <c r="AE855" s="185"/>
      <c r="AF855" s="185"/>
      <c r="AG855" s="185"/>
      <c r="AH855" s="185"/>
      <c r="AI855" s="185"/>
      <c r="BJ855" s="32"/>
      <c r="BK855" s="32"/>
      <c r="BL855" s="32"/>
      <c r="BM855" s="32"/>
      <c r="BN855" s="32"/>
      <c r="BO855" s="32"/>
      <c r="BP855" s="32"/>
      <c r="BQ855" s="32"/>
      <c r="BR855" s="32"/>
      <c r="BS855" s="32"/>
      <c r="BT855" s="32"/>
      <c r="BU855" s="32"/>
      <c r="BV855" s="32"/>
      <c r="BW855" s="32"/>
      <c r="BX855" s="32"/>
      <c r="BY855" s="32"/>
      <c r="BZ855" s="32"/>
      <c r="CA855" s="32"/>
      <c r="CB855" s="32"/>
      <c r="EE855" s="185"/>
      <c r="EF855" s="185"/>
      <c r="EG855" s="185"/>
      <c r="EH855" s="185"/>
    </row>
    <row r="856" spans="5:138">
      <c r="E856" s="183"/>
      <c r="F856" s="184"/>
      <c r="H856" s="183"/>
      <c r="I856" s="183"/>
      <c r="R856" s="185"/>
      <c r="S856" s="185"/>
      <c r="T856" s="185"/>
      <c r="U856" s="185"/>
      <c r="V856" s="185"/>
      <c r="W856" s="185"/>
      <c r="X856" s="185"/>
      <c r="Y856" s="185"/>
      <c r="Z856" s="185"/>
      <c r="AA856" s="185"/>
      <c r="AB856" s="185"/>
      <c r="AC856" s="185"/>
      <c r="AD856" s="185"/>
      <c r="AE856" s="185"/>
      <c r="AF856" s="185"/>
      <c r="AG856" s="185"/>
      <c r="AH856" s="185"/>
      <c r="AI856" s="185"/>
      <c r="BJ856" s="32"/>
      <c r="BK856" s="32"/>
      <c r="BL856" s="32"/>
      <c r="BM856" s="32"/>
      <c r="BN856" s="32"/>
      <c r="BO856" s="32"/>
      <c r="BP856" s="32"/>
      <c r="BQ856" s="32"/>
      <c r="BR856" s="32"/>
      <c r="BS856" s="32"/>
      <c r="BT856" s="32"/>
      <c r="BU856" s="32"/>
      <c r="BV856" s="32"/>
      <c r="BW856" s="32"/>
      <c r="BX856" s="32"/>
      <c r="BY856" s="32"/>
      <c r="BZ856" s="32"/>
      <c r="CA856" s="32"/>
      <c r="CB856" s="32"/>
      <c r="EE856" s="185"/>
      <c r="EF856" s="185"/>
      <c r="EG856" s="185"/>
      <c r="EH856" s="185"/>
    </row>
    <row r="857" spans="5:138">
      <c r="E857" s="183"/>
      <c r="F857" s="184"/>
      <c r="H857" s="183"/>
      <c r="I857" s="183"/>
      <c r="R857" s="185"/>
      <c r="S857" s="185"/>
      <c r="T857" s="185"/>
      <c r="U857" s="185"/>
      <c r="V857" s="185"/>
      <c r="W857" s="185"/>
      <c r="X857" s="185"/>
      <c r="Y857" s="185"/>
      <c r="Z857" s="185"/>
      <c r="AA857" s="185"/>
      <c r="AB857" s="185"/>
      <c r="AC857" s="185"/>
      <c r="AD857" s="185"/>
      <c r="AE857" s="185"/>
      <c r="AF857" s="185"/>
      <c r="AG857" s="185"/>
      <c r="AH857" s="185"/>
      <c r="AI857" s="185"/>
      <c r="BJ857" s="32"/>
      <c r="BK857" s="32"/>
      <c r="BL857" s="32"/>
      <c r="BM857" s="32"/>
      <c r="BN857" s="32"/>
      <c r="BO857" s="32"/>
      <c r="BP857" s="32"/>
      <c r="BQ857" s="32"/>
      <c r="BR857" s="32"/>
      <c r="BS857" s="32"/>
      <c r="BT857" s="32"/>
      <c r="BU857" s="32"/>
      <c r="BV857" s="32"/>
      <c r="BW857" s="32"/>
      <c r="BX857" s="32"/>
      <c r="BY857" s="32"/>
      <c r="BZ857" s="32"/>
      <c r="CA857" s="32"/>
      <c r="CB857" s="32"/>
      <c r="EE857" s="185"/>
      <c r="EF857" s="185"/>
      <c r="EG857" s="185"/>
      <c r="EH857" s="185"/>
    </row>
    <row r="858" spans="5:138">
      <c r="E858" s="183"/>
      <c r="F858" s="184"/>
      <c r="H858" s="183"/>
      <c r="I858" s="183"/>
      <c r="R858" s="185"/>
      <c r="S858" s="185"/>
      <c r="T858" s="185"/>
      <c r="U858" s="185"/>
      <c r="V858" s="185"/>
      <c r="W858" s="185"/>
      <c r="X858" s="185"/>
      <c r="Y858" s="185"/>
      <c r="Z858" s="185"/>
      <c r="AA858" s="185"/>
      <c r="AB858" s="185"/>
      <c r="AC858" s="185"/>
      <c r="AD858" s="185"/>
      <c r="AE858" s="185"/>
      <c r="AF858" s="185"/>
      <c r="AG858" s="185"/>
      <c r="AH858" s="185"/>
      <c r="AI858" s="185"/>
      <c r="BJ858" s="32"/>
      <c r="BK858" s="32"/>
      <c r="BL858" s="32"/>
      <c r="BM858" s="32"/>
      <c r="BN858" s="32"/>
      <c r="BO858" s="32"/>
      <c r="BP858" s="32"/>
      <c r="BQ858" s="32"/>
      <c r="BR858" s="32"/>
      <c r="BS858" s="32"/>
      <c r="BT858" s="32"/>
      <c r="BU858" s="32"/>
      <c r="BV858" s="32"/>
      <c r="BW858" s="32"/>
      <c r="BX858" s="32"/>
      <c r="BY858" s="32"/>
      <c r="BZ858" s="32"/>
      <c r="CA858" s="32"/>
      <c r="CB858" s="32"/>
      <c r="EE858" s="185"/>
      <c r="EF858" s="185"/>
      <c r="EG858" s="185"/>
      <c r="EH858" s="185"/>
    </row>
    <row r="859" spans="5:138">
      <c r="E859" s="183"/>
      <c r="F859" s="184"/>
      <c r="H859" s="183"/>
      <c r="I859" s="183"/>
      <c r="R859" s="185"/>
      <c r="S859" s="185"/>
      <c r="T859" s="185"/>
      <c r="U859" s="185"/>
      <c r="V859" s="185"/>
      <c r="W859" s="185"/>
      <c r="X859" s="185"/>
      <c r="Y859" s="185"/>
      <c r="Z859" s="185"/>
      <c r="AA859" s="185"/>
      <c r="AB859" s="185"/>
      <c r="AC859" s="185"/>
      <c r="AD859" s="185"/>
      <c r="AE859" s="185"/>
      <c r="AF859" s="185"/>
      <c r="AG859" s="185"/>
      <c r="AH859" s="185"/>
      <c r="AI859" s="185"/>
      <c r="BJ859" s="32"/>
      <c r="BK859" s="32"/>
      <c r="BL859" s="32"/>
      <c r="BM859" s="32"/>
      <c r="BN859" s="32"/>
      <c r="BO859" s="32"/>
      <c r="BP859" s="32"/>
      <c r="BQ859" s="32"/>
      <c r="BR859" s="32"/>
      <c r="BS859" s="32"/>
      <c r="BT859" s="32"/>
      <c r="BU859" s="32"/>
      <c r="BV859" s="32"/>
      <c r="BW859" s="32"/>
      <c r="BX859" s="32"/>
      <c r="BY859" s="32"/>
      <c r="BZ859" s="32"/>
      <c r="CA859" s="32"/>
      <c r="CB859" s="32"/>
      <c r="EE859" s="185"/>
      <c r="EF859" s="185"/>
      <c r="EG859" s="185"/>
      <c r="EH859" s="185"/>
    </row>
    <row r="860" spans="5:138">
      <c r="E860" s="183"/>
      <c r="F860" s="184"/>
      <c r="H860" s="183"/>
      <c r="I860" s="183"/>
      <c r="R860" s="185"/>
      <c r="S860" s="185"/>
      <c r="T860" s="185"/>
      <c r="U860" s="185"/>
      <c r="V860" s="185"/>
      <c r="W860" s="185"/>
      <c r="X860" s="185"/>
      <c r="Y860" s="185"/>
      <c r="Z860" s="185"/>
      <c r="AA860" s="185"/>
      <c r="AB860" s="185"/>
      <c r="AC860" s="185"/>
      <c r="AD860" s="185"/>
      <c r="AE860" s="185"/>
      <c r="AF860" s="185"/>
      <c r="AG860" s="185"/>
      <c r="AH860" s="185"/>
      <c r="AI860" s="185"/>
      <c r="BJ860" s="32"/>
      <c r="BK860" s="32"/>
      <c r="BL860" s="32"/>
      <c r="BM860" s="32"/>
      <c r="BN860" s="32"/>
      <c r="BO860" s="32"/>
      <c r="BP860" s="32"/>
      <c r="BQ860" s="32"/>
      <c r="BR860" s="32"/>
      <c r="BS860" s="32"/>
      <c r="BT860" s="32"/>
      <c r="BU860" s="32"/>
      <c r="BV860" s="32"/>
      <c r="BW860" s="32"/>
      <c r="BX860" s="32"/>
      <c r="BY860" s="32"/>
      <c r="BZ860" s="32"/>
      <c r="CA860" s="32"/>
      <c r="CB860" s="32"/>
      <c r="EE860" s="185"/>
      <c r="EF860" s="185"/>
      <c r="EG860" s="185"/>
      <c r="EH860" s="185"/>
    </row>
    <row r="861" spans="5:138">
      <c r="E861" s="183"/>
      <c r="F861" s="184"/>
      <c r="H861" s="183"/>
      <c r="I861" s="183"/>
      <c r="R861" s="185"/>
      <c r="S861" s="185"/>
      <c r="T861" s="185"/>
      <c r="U861" s="185"/>
      <c r="V861" s="185"/>
      <c r="W861" s="185"/>
      <c r="X861" s="185"/>
      <c r="Y861" s="185"/>
      <c r="Z861" s="185"/>
      <c r="AA861" s="185"/>
      <c r="AB861" s="185"/>
      <c r="AC861" s="185"/>
      <c r="AD861" s="185"/>
      <c r="AE861" s="185"/>
      <c r="AF861" s="185"/>
      <c r="AG861" s="185"/>
      <c r="AH861" s="185"/>
      <c r="AI861" s="185"/>
      <c r="BJ861" s="32"/>
      <c r="BK861" s="32"/>
      <c r="BL861" s="32"/>
      <c r="BM861" s="32"/>
      <c r="BN861" s="32"/>
      <c r="BO861" s="32"/>
      <c r="BP861" s="32"/>
      <c r="BQ861" s="32"/>
      <c r="BR861" s="32"/>
      <c r="BS861" s="32"/>
      <c r="BT861" s="32"/>
      <c r="BU861" s="32"/>
      <c r="BV861" s="32"/>
      <c r="BW861" s="32"/>
      <c r="BX861" s="32"/>
      <c r="BY861" s="32"/>
      <c r="BZ861" s="32"/>
      <c r="CA861" s="32"/>
      <c r="CB861" s="32"/>
      <c r="EE861" s="185"/>
      <c r="EF861" s="185"/>
      <c r="EG861" s="185"/>
      <c r="EH861" s="185"/>
    </row>
    <row r="862" spans="5:138">
      <c r="E862" s="183"/>
      <c r="F862" s="184"/>
      <c r="H862" s="183"/>
      <c r="I862" s="183"/>
      <c r="R862" s="185"/>
      <c r="S862" s="185"/>
      <c r="T862" s="185"/>
      <c r="U862" s="185"/>
      <c r="V862" s="185"/>
      <c r="W862" s="185"/>
      <c r="X862" s="185"/>
      <c r="Y862" s="185"/>
      <c r="Z862" s="185"/>
      <c r="AA862" s="185"/>
      <c r="AB862" s="185"/>
      <c r="AC862" s="185"/>
      <c r="AD862" s="185"/>
      <c r="AE862" s="185"/>
      <c r="AF862" s="185"/>
      <c r="AG862" s="185"/>
      <c r="AH862" s="185"/>
      <c r="AI862" s="185"/>
      <c r="BJ862" s="32"/>
      <c r="BK862" s="32"/>
      <c r="BL862" s="32"/>
      <c r="BM862" s="32"/>
      <c r="BN862" s="32"/>
      <c r="BO862" s="32"/>
      <c r="BP862" s="32"/>
      <c r="BQ862" s="32"/>
      <c r="BR862" s="32"/>
      <c r="BS862" s="32"/>
      <c r="BT862" s="32"/>
      <c r="BU862" s="32"/>
      <c r="BV862" s="32"/>
      <c r="BW862" s="32"/>
      <c r="BX862" s="32"/>
      <c r="BY862" s="32"/>
      <c r="BZ862" s="32"/>
      <c r="CA862" s="32"/>
      <c r="CB862" s="32"/>
      <c r="EE862" s="185"/>
      <c r="EF862" s="185"/>
      <c r="EG862" s="185"/>
      <c r="EH862" s="185"/>
    </row>
    <row r="863" spans="5:138">
      <c r="E863" s="183"/>
      <c r="F863" s="184"/>
      <c r="H863" s="183"/>
      <c r="I863" s="183"/>
      <c r="R863" s="185"/>
      <c r="S863" s="185"/>
      <c r="T863" s="185"/>
      <c r="U863" s="185"/>
      <c r="V863" s="185"/>
      <c r="W863" s="185"/>
      <c r="X863" s="185"/>
      <c r="Y863" s="185"/>
      <c r="Z863" s="185"/>
      <c r="AA863" s="185"/>
      <c r="AB863" s="185"/>
      <c r="AC863" s="185"/>
      <c r="AD863" s="185"/>
      <c r="AE863" s="185"/>
      <c r="AF863" s="185"/>
      <c r="AG863" s="185"/>
      <c r="AH863" s="185"/>
      <c r="AI863" s="185"/>
      <c r="BJ863" s="32"/>
      <c r="BK863" s="32"/>
      <c r="BL863" s="32"/>
      <c r="BM863" s="32"/>
      <c r="BN863" s="32"/>
      <c r="BO863" s="32"/>
      <c r="BP863" s="32"/>
      <c r="BQ863" s="32"/>
      <c r="BR863" s="32"/>
      <c r="BS863" s="32"/>
      <c r="BT863" s="32"/>
      <c r="BU863" s="32"/>
      <c r="BV863" s="32"/>
      <c r="BW863" s="32"/>
      <c r="BX863" s="32"/>
      <c r="BY863" s="32"/>
      <c r="BZ863" s="32"/>
      <c r="CA863" s="32"/>
      <c r="CB863" s="32"/>
      <c r="EE863" s="185"/>
      <c r="EF863" s="185"/>
      <c r="EG863" s="185"/>
      <c r="EH863" s="185"/>
    </row>
    <row r="864" spans="5:138">
      <c r="E864" s="183"/>
      <c r="F864" s="184"/>
      <c r="H864" s="183"/>
      <c r="I864" s="183"/>
      <c r="R864" s="185"/>
      <c r="S864" s="185"/>
      <c r="T864" s="185"/>
      <c r="U864" s="185"/>
      <c r="V864" s="185"/>
      <c r="W864" s="185"/>
      <c r="X864" s="185"/>
      <c r="Y864" s="185"/>
      <c r="Z864" s="185"/>
      <c r="AA864" s="185"/>
      <c r="AB864" s="185"/>
      <c r="AC864" s="185"/>
      <c r="AD864" s="185"/>
      <c r="AE864" s="185"/>
      <c r="AF864" s="185"/>
      <c r="AG864" s="185"/>
      <c r="AH864" s="185"/>
      <c r="AI864" s="185"/>
      <c r="BJ864" s="32"/>
      <c r="BK864" s="32"/>
      <c r="BL864" s="32"/>
      <c r="BM864" s="32"/>
      <c r="BN864" s="32"/>
      <c r="BO864" s="32"/>
      <c r="BP864" s="32"/>
      <c r="BQ864" s="32"/>
      <c r="BR864" s="32"/>
      <c r="BS864" s="32"/>
      <c r="BT864" s="32"/>
      <c r="BU864" s="32"/>
      <c r="BV864" s="32"/>
      <c r="BW864" s="32"/>
      <c r="BX864" s="32"/>
      <c r="BY864" s="32"/>
      <c r="BZ864" s="32"/>
      <c r="CA864" s="32"/>
      <c r="CB864" s="32"/>
      <c r="EE864" s="185"/>
      <c r="EF864" s="185"/>
      <c r="EG864" s="185"/>
      <c r="EH864" s="185"/>
    </row>
    <row r="865" spans="5:138">
      <c r="E865" s="183"/>
      <c r="F865" s="184"/>
      <c r="H865" s="183"/>
      <c r="I865" s="183"/>
      <c r="R865" s="185"/>
      <c r="S865" s="185"/>
      <c r="T865" s="185"/>
      <c r="U865" s="185"/>
      <c r="V865" s="185"/>
      <c r="W865" s="185"/>
      <c r="X865" s="185"/>
      <c r="Y865" s="185"/>
      <c r="Z865" s="185"/>
      <c r="AA865" s="185"/>
      <c r="AB865" s="185"/>
      <c r="AC865" s="185"/>
      <c r="AD865" s="185"/>
      <c r="AE865" s="185"/>
      <c r="AF865" s="185"/>
      <c r="AG865" s="185"/>
      <c r="AH865" s="185"/>
      <c r="AI865" s="185"/>
      <c r="BJ865" s="32"/>
      <c r="BK865" s="32"/>
      <c r="BL865" s="32"/>
      <c r="BM865" s="32"/>
      <c r="BN865" s="32"/>
      <c r="BO865" s="32"/>
      <c r="BP865" s="32"/>
      <c r="BQ865" s="32"/>
      <c r="BR865" s="32"/>
      <c r="BS865" s="32"/>
      <c r="BT865" s="32"/>
      <c r="BU865" s="32"/>
      <c r="BV865" s="32"/>
      <c r="BW865" s="32"/>
      <c r="BX865" s="32"/>
      <c r="BY865" s="32"/>
      <c r="BZ865" s="32"/>
      <c r="CA865" s="32"/>
      <c r="CB865" s="32"/>
      <c r="EE865" s="185"/>
      <c r="EF865" s="185"/>
      <c r="EG865" s="185"/>
      <c r="EH865" s="185"/>
    </row>
    <row r="866" spans="5:138">
      <c r="E866" s="183"/>
      <c r="F866" s="184"/>
      <c r="H866" s="183"/>
      <c r="I866" s="183"/>
      <c r="R866" s="185"/>
      <c r="S866" s="185"/>
      <c r="T866" s="185"/>
      <c r="U866" s="185"/>
      <c r="V866" s="185"/>
      <c r="W866" s="185"/>
      <c r="X866" s="185"/>
      <c r="Y866" s="185"/>
      <c r="Z866" s="185"/>
      <c r="AA866" s="185"/>
      <c r="AB866" s="185"/>
      <c r="AC866" s="185"/>
      <c r="AD866" s="185"/>
      <c r="AE866" s="185"/>
      <c r="AF866" s="185"/>
      <c r="AG866" s="185"/>
      <c r="AH866" s="185"/>
      <c r="AI866" s="185"/>
      <c r="BJ866" s="32"/>
      <c r="BK866" s="32"/>
      <c r="BL866" s="32"/>
      <c r="BM866" s="32"/>
      <c r="BN866" s="32"/>
      <c r="BO866" s="32"/>
      <c r="BP866" s="32"/>
      <c r="BQ866" s="32"/>
      <c r="BR866" s="32"/>
      <c r="BS866" s="32"/>
      <c r="BT866" s="32"/>
      <c r="BU866" s="32"/>
      <c r="BV866" s="32"/>
      <c r="BW866" s="32"/>
      <c r="BX866" s="32"/>
      <c r="BY866" s="32"/>
      <c r="BZ866" s="32"/>
      <c r="CA866" s="32"/>
      <c r="CB866" s="32"/>
      <c r="EE866" s="185"/>
      <c r="EF866" s="185"/>
      <c r="EG866" s="185"/>
      <c r="EH866" s="185"/>
    </row>
    <row r="867" spans="5:138">
      <c r="E867" s="183"/>
      <c r="F867" s="184"/>
      <c r="H867" s="183"/>
      <c r="I867" s="183"/>
      <c r="R867" s="185"/>
      <c r="S867" s="185"/>
      <c r="T867" s="185"/>
      <c r="U867" s="185"/>
      <c r="V867" s="185"/>
      <c r="W867" s="185"/>
      <c r="X867" s="185"/>
      <c r="Y867" s="185"/>
      <c r="Z867" s="185"/>
      <c r="AA867" s="185"/>
      <c r="AB867" s="185"/>
      <c r="AC867" s="185"/>
      <c r="AD867" s="185"/>
      <c r="AE867" s="185"/>
      <c r="AF867" s="185"/>
      <c r="AG867" s="185"/>
      <c r="AH867" s="185"/>
      <c r="AI867" s="185"/>
      <c r="BJ867" s="32"/>
      <c r="BK867" s="32"/>
      <c r="BL867" s="32"/>
      <c r="BM867" s="32"/>
      <c r="BN867" s="32"/>
      <c r="BO867" s="32"/>
      <c r="BP867" s="32"/>
      <c r="BQ867" s="32"/>
      <c r="BR867" s="32"/>
      <c r="BS867" s="32"/>
      <c r="BT867" s="32"/>
      <c r="BU867" s="32"/>
      <c r="BV867" s="32"/>
      <c r="BW867" s="32"/>
      <c r="BX867" s="32"/>
      <c r="BY867" s="32"/>
      <c r="BZ867" s="32"/>
      <c r="CA867" s="32"/>
      <c r="CB867" s="32"/>
      <c r="EE867" s="185"/>
      <c r="EF867" s="185"/>
      <c r="EG867" s="185"/>
      <c r="EH867" s="185"/>
    </row>
    <row r="868" spans="5:138">
      <c r="E868" s="183"/>
      <c r="F868" s="184"/>
      <c r="H868" s="183"/>
      <c r="I868" s="183"/>
      <c r="R868" s="185"/>
      <c r="S868" s="185"/>
      <c r="T868" s="185"/>
      <c r="U868" s="185"/>
      <c r="V868" s="185"/>
      <c r="W868" s="185"/>
      <c r="X868" s="185"/>
      <c r="Y868" s="185"/>
      <c r="Z868" s="185"/>
      <c r="AA868" s="185"/>
      <c r="AB868" s="185"/>
      <c r="AC868" s="185"/>
      <c r="AD868" s="185"/>
      <c r="AE868" s="185"/>
      <c r="AF868" s="185"/>
      <c r="AG868" s="185"/>
      <c r="AH868" s="185"/>
      <c r="AI868" s="185"/>
      <c r="BJ868" s="32"/>
      <c r="BK868" s="32"/>
      <c r="BL868" s="32"/>
      <c r="BM868" s="32"/>
      <c r="BN868" s="32"/>
      <c r="BO868" s="32"/>
      <c r="BP868" s="32"/>
      <c r="BQ868" s="32"/>
      <c r="BR868" s="32"/>
      <c r="BS868" s="32"/>
      <c r="BT868" s="32"/>
      <c r="BU868" s="32"/>
      <c r="BV868" s="32"/>
      <c r="BW868" s="32"/>
      <c r="BX868" s="32"/>
      <c r="BY868" s="32"/>
      <c r="BZ868" s="32"/>
      <c r="CA868" s="32"/>
      <c r="CB868" s="32"/>
      <c r="EE868" s="185"/>
      <c r="EF868" s="185"/>
      <c r="EG868" s="185"/>
      <c r="EH868" s="185"/>
    </row>
    <row r="869" spans="5:138">
      <c r="E869" s="183"/>
      <c r="F869" s="184"/>
      <c r="H869" s="183"/>
      <c r="I869" s="183"/>
      <c r="R869" s="185"/>
      <c r="S869" s="185"/>
      <c r="T869" s="185"/>
      <c r="U869" s="185"/>
      <c r="V869" s="185"/>
      <c r="W869" s="185"/>
      <c r="X869" s="185"/>
      <c r="Y869" s="185"/>
      <c r="Z869" s="185"/>
      <c r="AA869" s="185"/>
      <c r="AB869" s="185"/>
      <c r="AC869" s="185"/>
      <c r="AD869" s="185"/>
      <c r="AE869" s="185"/>
      <c r="AF869" s="185"/>
      <c r="AG869" s="185"/>
      <c r="AH869" s="185"/>
      <c r="AI869" s="185"/>
      <c r="BJ869" s="32"/>
      <c r="BK869" s="32"/>
      <c r="BL869" s="32"/>
      <c r="BM869" s="32"/>
      <c r="BN869" s="32"/>
      <c r="BO869" s="32"/>
      <c r="BP869" s="32"/>
      <c r="BQ869" s="32"/>
      <c r="BR869" s="32"/>
      <c r="BS869" s="32"/>
      <c r="BT869" s="32"/>
      <c r="BU869" s="32"/>
      <c r="BV869" s="32"/>
      <c r="BW869" s="32"/>
      <c r="BX869" s="32"/>
      <c r="BY869" s="32"/>
      <c r="BZ869" s="32"/>
      <c r="CA869" s="32"/>
      <c r="CB869" s="32"/>
      <c r="EE869" s="185"/>
      <c r="EF869" s="185"/>
      <c r="EG869" s="185"/>
      <c r="EH869" s="185"/>
    </row>
    <row r="870" spans="5:138">
      <c r="E870" s="183"/>
      <c r="F870" s="184"/>
      <c r="H870" s="183"/>
      <c r="I870" s="183"/>
      <c r="R870" s="185"/>
      <c r="S870" s="185"/>
      <c r="T870" s="185"/>
      <c r="U870" s="185"/>
      <c r="V870" s="185"/>
      <c r="W870" s="185"/>
      <c r="X870" s="185"/>
      <c r="Y870" s="185"/>
      <c r="Z870" s="185"/>
      <c r="AA870" s="185"/>
      <c r="AB870" s="185"/>
      <c r="AC870" s="185"/>
      <c r="AD870" s="185"/>
      <c r="AE870" s="185"/>
      <c r="AF870" s="185"/>
      <c r="AG870" s="185"/>
      <c r="AH870" s="185"/>
      <c r="AI870" s="185"/>
      <c r="BJ870" s="32"/>
      <c r="BK870" s="32"/>
      <c r="BL870" s="32"/>
      <c r="BM870" s="32"/>
      <c r="BN870" s="32"/>
      <c r="BO870" s="32"/>
      <c r="BP870" s="32"/>
      <c r="BQ870" s="32"/>
      <c r="BR870" s="32"/>
      <c r="BS870" s="32"/>
      <c r="BT870" s="32"/>
      <c r="BU870" s="32"/>
      <c r="BV870" s="32"/>
      <c r="BW870" s="32"/>
      <c r="BX870" s="32"/>
      <c r="BY870" s="32"/>
      <c r="BZ870" s="32"/>
      <c r="CA870" s="32"/>
      <c r="CB870" s="32"/>
      <c r="EE870" s="185"/>
      <c r="EF870" s="185"/>
      <c r="EG870" s="185"/>
      <c r="EH870" s="185"/>
    </row>
    <row r="871" spans="5:138">
      <c r="E871" s="183"/>
      <c r="F871" s="184"/>
      <c r="H871" s="183"/>
      <c r="I871" s="183"/>
      <c r="R871" s="185"/>
      <c r="S871" s="185"/>
      <c r="T871" s="185"/>
      <c r="U871" s="185"/>
      <c r="V871" s="185"/>
      <c r="W871" s="185"/>
      <c r="X871" s="185"/>
      <c r="Y871" s="185"/>
      <c r="Z871" s="185"/>
      <c r="AA871" s="185"/>
      <c r="AB871" s="185"/>
      <c r="AC871" s="185"/>
      <c r="AD871" s="185"/>
      <c r="AE871" s="185"/>
      <c r="AF871" s="185"/>
      <c r="AG871" s="185"/>
      <c r="AH871" s="185"/>
      <c r="AI871" s="185"/>
      <c r="BJ871" s="32"/>
      <c r="BK871" s="32"/>
      <c r="BL871" s="32"/>
      <c r="BM871" s="32"/>
      <c r="BN871" s="32"/>
      <c r="BO871" s="32"/>
      <c r="BP871" s="32"/>
      <c r="BQ871" s="32"/>
      <c r="BR871" s="32"/>
      <c r="BS871" s="32"/>
      <c r="BT871" s="32"/>
      <c r="BU871" s="32"/>
      <c r="BV871" s="32"/>
      <c r="BW871" s="32"/>
      <c r="BX871" s="32"/>
      <c r="BY871" s="32"/>
      <c r="BZ871" s="32"/>
      <c r="CA871" s="32"/>
      <c r="CB871" s="32"/>
      <c r="EE871" s="185"/>
      <c r="EF871" s="185"/>
      <c r="EG871" s="185"/>
      <c r="EH871" s="185"/>
    </row>
    <row r="872" spans="5:138">
      <c r="E872" s="183"/>
      <c r="F872" s="184"/>
      <c r="H872" s="183"/>
      <c r="I872" s="183"/>
      <c r="R872" s="185"/>
      <c r="S872" s="185"/>
      <c r="T872" s="185"/>
      <c r="U872" s="185"/>
      <c r="V872" s="185"/>
      <c r="W872" s="185"/>
      <c r="X872" s="185"/>
      <c r="Y872" s="185"/>
      <c r="Z872" s="185"/>
      <c r="AA872" s="185"/>
      <c r="AB872" s="185"/>
      <c r="AC872" s="185"/>
      <c r="AD872" s="185"/>
      <c r="AE872" s="185"/>
      <c r="AF872" s="185"/>
      <c r="AG872" s="185"/>
      <c r="AH872" s="185"/>
      <c r="AI872" s="185"/>
      <c r="BJ872" s="32"/>
      <c r="BK872" s="32"/>
      <c r="BL872" s="32"/>
      <c r="BM872" s="32"/>
      <c r="BN872" s="32"/>
      <c r="BO872" s="32"/>
      <c r="BP872" s="32"/>
      <c r="BQ872" s="32"/>
      <c r="BR872" s="32"/>
      <c r="BS872" s="32"/>
      <c r="BT872" s="32"/>
      <c r="BU872" s="32"/>
      <c r="BV872" s="32"/>
      <c r="BW872" s="32"/>
      <c r="BX872" s="32"/>
      <c r="BY872" s="32"/>
      <c r="BZ872" s="32"/>
      <c r="CA872" s="32"/>
      <c r="CB872" s="32"/>
      <c r="EE872" s="185"/>
      <c r="EF872" s="185"/>
      <c r="EG872" s="185"/>
      <c r="EH872" s="185"/>
    </row>
    <row r="873" spans="5:138">
      <c r="E873" s="183"/>
      <c r="F873" s="184"/>
      <c r="H873" s="183"/>
      <c r="I873" s="183"/>
      <c r="R873" s="185"/>
      <c r="S873" s="185"/>
      <c r="T873" s="185"/>
      <c r="U873" s="185"/>
      <c r="V873" s="185"/>
      <c r="W873" s="185"/>
      <c r="X873" s="185"/>
      <c r="Y873" s="185"/>
      <c r="Z873" s="185"/>
      <c r="AA873" s="185"/>
      <c r="AB873" s="185"/>
      <c r="AC873" s="185"/>
      <c r="AD873" s="185"/>
      <c r="AE873" s="185"/>
      <c r="AF873" s="185"/>
      <c r="AG873" s="185"/>
      <c r="AH873" s="185"/>
      <c r="AI873" s="185"/>
      <c r="BJ873" s="32"/>
      <c r="BK873" s="32"/>
      <c r="BL873" s="32"/>
      <c r="BM873" s="32"/>
      <c r="BN873" s="32"/>
      <c r="BO873" s="32"/>
      <c r="BP873" s="32"/>
      <c r="BQ873" s="32"/>
      <c r="BR873" s="32"/>
      <c r="BS873" s="32"/>
      <c r="BT873" s="32"/>
      <c r="BU873" s="32"/>
      <c r="BV873" s="32"/>
      <c r="BW873" s="32"/>
      <c r="BX873" s="32"/>
      <c r="BY873" s="32"/>
      <c r="BZ873" s="32"/>
      <c r="CA873" s="32"/>
      <c r="CB873" s="32"/>
      <c r="EE873" s="185"/>
      <c r="EF873" s="185"/>
      <c r="EG873" s="185"/>
      <c r="EH873" s="185"/>
    </row>
    <row r="874" spans="5:138">
      <c r="E874" s="183"/>
      <c r="F874" s="184"/>
      <c r="H874" s="183"/>
      <c r="I874" s="183"/>
      <c r="R874" s="185"/>
      <c r="S874" s="185"/>
      <c r="T874" s="185"/>
      <c r="U874" s="185"/>
      <c r="V874" s="185"/>
      <c r="W874" s="185"/>
      <c r="X874" s="185"/>
      <c r="Y874" s="185"/>
      <c r="Z874" s="185"/>
      <c r="AA874" s="185"/>
      <c r="AB874" s="185"/>
      <c r="AC874" s="185"/>
      <c r="AD874" s="185"/>
      <c r="AE874" s="185"/>
      <c r="AF874" s="185"/>
      <c r="AG874" s="185"/>
      <c r="AH874" s="185"/>
      <c r="AI874" s="185"/>
      <c r="BJ874" s="32"/>
      <c r="BK874" s="32"/>
      <c r="BL874" s="32"/>
      <c r="BM874" s="32"/>
      <c r="BN874" s="32"/>
      <c r="BO874" s="32"/>
      <c r="BP874" s="32"/>
      <c r="BQ874" s="32"/>
      <c r="BR874" s="32"/>
      <c r="BS874" s="32"/>
      <c r="BT874" s="32"/>
      <c r="BU874" s="32"/>
      <c r="BV874" s="32"/>
      <c r="BW874" s="32"/>
      <c r="BX874" s="32"/>
      <c r="BY874" s="32"/>
      <c r="BZ874" s="32"/>
      <c r="CA874" s="32"/>
      <c r="CB874" s="32"/>
      <c r="EE874" s="185"/>
      <c r="EF874" s="185"/>
      <c r="EG874" s="185"/>
    </row>
    <row r="875" spans="5:138">
      <c r="E875" s="183"/>
      <c r="F875" s="184"/>
      <c r="H875" s="183"/>
      <c r="I875" s="183"/>
      <c r="R875" s="185"/>
      <c r="S875" s="185"/>
      <c r="T875" s="185"/>
      <c r="U875" s="185"/>
      <c r="V875" s="185"/>
      <c r="W875" s="185"/>
      <c r="X875" s="185"/>
      <c r="Y875" s="185"/>
      <c r="Z875" s="185"/>
      <c r="AA875" s="185"/>
      <c r="AB875" s="185"/>
      <c r="AC875" s="185"/>
      <c r="AD875" s="185"/>
      <c r="AE875" s="185"/>
      <c r="AF875" s="185"/>
      <c r="AG875" s="185"/>
      <c r="AH875" s="185"/>
      <c r="AI875" s="185"/>
      <c r="BJ875" s="32"/>
      <c r="BK875" s="32"/>
      <c r="BL875" s="32"/>
      <c r="BM875" s="32"/>
      <c r="BN875" s="32"/>
      <c r="BO875" s="32"/>
      <c r="BP875" s="32"/>
      <c r="BQ875" s="32"/>
      <c r="BR875" s="32"/>
      <c r="BS875" s="32"/>
      <c r="BT875" s="32"/>
      <c r="BU875" s="32"/>
      <c r="BV875" s="32"/>
      <c r="BW875" s="32"/>
      <c r="BX875" s="32"/>
      <c r="BY875" s="32"/>
      <c r="BZ875" s="32"/>
      <c r="CA875" s="32"/>
      <c r="CB875" s="32"/>
      <c r="EE875" s="185"/>
      <c r="EF875" s="185"/>
      <c r="EG875" s="185"/>
    </row>
    <row r="876" spans="5:138">
      <c r="E876" s="183"/>
      <c r="F876" s="184"/>
      <c r="H876" s="183"/>
      <c r="I876" s="183"/>
      <c r="R876" s="185"/>
      <c r="S876" s="185"/>
      <c r="T876" s="185"/>
      <c r="U876" s="185"/>
      <c r="V876" s="185"/>
      <c r="W876" s="185"/>
      <c r="X876" s="185"/>
      <c r="Y876" s="185"/>
      <c r="Z876" s="185"/>
      <c r="AA876" s="185"/>
      <c r="AB876" s="185"/>
      <c r="AC876" s="185"/>
      <c r="AD876" s="185"/>
      <c r="AE876" s="185"/>
      <c r="AF876" s="185"/>
      <c r="AG876" s="185"/>
      <c r="AH876" s="185"/>
      <c r="AI876" s="185"/>
      <c r="BJ876" s="32"/>
      <c r="BK876" s="32"/>
      <c r="BL876" s="32"/>
      <c r="BM876" s="32"/>
      <c r="BN876" s="32"/>
      <c r="BO876" s="32"/>
      <c r="BP876" s="32"/>
      <c r="BQ876" s="32"/>
      <c r="BR876" s="32"/>
      <c r="BS876" s="32"/>
      <c r="BT876" s="32"/>
      <c r="BU876" s="32"/>
      <c r="BV876" s="32"/>
      <c r="BW876" s="32"/>
      <c r="BX876" s="32"/>
      <c r="BY876" s="32"/>
      <c r="BZ876" s="32"/>
      <c r="CA876" s="32"/>
      <c r="CB876" s="32"/>
      <c r="EE876" s="185"/>
      <c r="EF876" s="185"/>
      <c r="EG876" s="185"/>
    </row>
    <row r="877" spans="5:138">
      <c r="E877" s="183"/>
      <c r="F877" s="184"/>
      <c r="H877" s="183"/>
      <c r="I877" s="183"/>
      <c r="R877" s="185"/>
      <c r="S877" s="185"/>
      <c r="T877" s="185"/>
      <c r="U877" s="185"/>
      <c r="V877" s="185"/>
      <c r="W877" s="185"/>
      <c r="X877" s="185"/>
      <c r="Y877" s="185"/>
      <c r="Z877" s="185"/>
      <c r="AA877" s="185"/>
      <c r="AB877" s="185"/>
      <c r="AC877" s="185"/>
      <c r="AD877" s="185"/>
      <c r="AE877" s="185"/>
      <c r="AF877" s="185"/>
      <c r="AG877" s="185"/>
      <c r="AH877" s="185"/>
      <c r="AI877" s="185"/>
      <c r="BJ877" s="32"/>
      <c r="BK877" s="32"/>
      <c r="BL877" s="32"/>
      <c r="BM877" s="32"/>
      <c r="BN877" s="32"/>
      <c r="BO877" s="32"/>
      <c r="BP877" s="32"/>
      <c r="BQ877" s="32"/>
      <c r="BR877" s="32"/>
      <c r="BS877" s="32"/>
      <c r="BT877" s="32"/>
      <c r="BU877" s="32"/>
      <c r="BV877" s="32"/>
      <c r="BW877" s="32"/>
      <c r="BX877" s="32"/>
      <c r="BY877" s="32"/>
      <c r="BZ877" s="32"/>
      <c r="CA877" s="32"/>
      <c r="CB877" s="32"/>
      <c r="EE877" s="185"/>
      <c r="EF877" s="185"/>
      <c r="EG877" s="185"/>
    </row>
    <row r="878" spans="5:138">
      <c r="E878" s="183"/>
      <c r="F878" s="184"/>
      <c r="H878" s="183"/>
      <c r="I878" s="183"/>
      <c r="R878" s="185"/>
      <c r="S878" s="185"/>
      <c r="T878" s="185"/>
      <c r="U878" s="185"/>
      <c r="V878" s="185"/>
      <c r="W878" s="185"/>
      <c r="X878" s="185"/>
      <c r="Y878" s="185"/>
      <c r="Z878" s="185"/>
      <c r="AA878" s="185"/>
      <c r="AB878" s="185"/>
      <c r="AC878" s="185"/>
      <c r="AD878" s="185"/>
      <c r="AE878" s="185"/>
      <c r="AF878" s="185"/>
      <c r="AG878" s="185"/>
      <c r="AH878" s="185"/>
      <c r="AI878" s="185"/>
      <c r="BJ878" s="32"/>
      <c r="BK878" s="32"/>
      <c r="BL878" s="32"/>
      <c r="BM878" s="32"/>
      <c r="BN878" s="32"/>
      <c r="BO878" s="32"/>
      <c r="BP878" s="32"/>
      <c r="BQ878" s="32"/>
      <c r="BR878" s="32"/>
      <c r="BS878" s="32"/>
      <c r="BT878" s="32"/>
      <c r="BU878" s="32"/>
      <c r="BV878" s="32"/>
      <c r="BW878" s="32"/>
      <c r="BX878" s="32"/>
      <c r="BY878" s="32"/>
      <c r="BZ878" s="32"/>
      <c r="CA878" s="32"/>
      <c r="CB878" s="32"/>
      <c r="EE878" s="185"/>
      <c r="EF878" s="185"/>
      <c r="EG878" s="185"/>
    </row>
    <row r="879" spans="5:138">
      <c r="E879" s="183"/>
      <c r="F879" s="184"/>
      <c r="H879" s="183"/>
      <c r="I879" s="183"/>
      <c r="R879" s="185"/>
      <c r="S879" s="185"/>
      <c r="T879" s="185"/>
      <c r="U879" s="185"/>
      <c r="V879" s="185"/>
      <c r="W879" s="185"/>
      <c r="X879" s="185"/>
      <c r="Y879" s="185"/>
      <c r="Z879" s="185"/>
      <c r="AA879" s="185"/>
      <c r="AB879" s="185"/>
      <c r="AC879" s="185"/>
      <c r="AD879" s="185"/>
      <c r="AE879" s="185"/>
      <c r="AF879" s="185"/>
      <c r="AG879" s="185"/>
      <c r="AH879" s="185"/>
      <c r="AI879" s="185"/>
      <c r="BJ879" s="32"/>
      <c r="BK879" s="32"/>
      <c r="BL879" s="32"/>
      <c r="BM879" s="32"/>
      <c r="BN879" s="32"/>
      <c r="BO879" s="32"/>
      <c r="BP879" s="32"/>
      <c r="BQ879" s="32"/>
      <c r="BR879" s="32"/>
      <c r="BS879" s="32"/>
      <c r="BT879" s="32"/>
      <c r="BU879" s="32"/>
      <c r="BV879" s="32"/>
      <c r="BW879" s="32"/>
      <c r="BX879" s="32"/>
      <c r="BY879" s="32"/>
      <c r="BZ879" s="32"/>
      <c r="CA879" s="32"/>
      <c r="CB879" s="32"/>
      <c r="EE879" s="185"/>
      <c r="EF879" s="185"/>
    </row>
    <row r="880" spans="5:138">
      <c r="E880" s="183"/>
      <c r="F880" s="184"/>
      <c r="H880" s="183"/>
      <c r="I880" s="183"/>
      <c r="R880" s="185"/>
      <c r="S880" s="185"/>
      <c r="T880" s="185"/>
      <c r="U880" s="185"/>
      <c r="V880" s="185"/>
      <c r="W880" s="185"/>
      <c r="X880" s="185"/>
      <c r="Y880" s="185"/>
      <c r="Z880" s="185"/>
      <c r="AA880" s="185"/>
      <c r="AB880" s="185"/>
      <c r="AC880" s="185"/>
      <c r="AD880" s="185"/>
      <c r="AE880" s="185"/>
      <c r="AF880" s="185"/>
      <c r="AG880" s="185"/>
      <c r="AH880" s="185"/>
      <c r="AI880" s="185"/>
      <c r="BJ880" s="32"/>
      <c r="BK880" s="32"/>
      <c r="BL880" s="32"/>
      <c r="BM880" s="32"/>
      <c r="BN880" s="32"/>
      <c r="BO880" s="32"/>
      <c r="BP880" s="32"/>
      <c r="BQ880" s="32"/>
      <c r="BR880" s="32"/>
      <c r="BS880" s="32"/>
      <c r="BT880" s="32"/>
      <c r="BU880" s="32"/>
      <c r="BV880" s="32"/>
      <c r="BW880" s="32"/>
      <c r="BX880" s="32"/>
      <c r="BY880" s="32"/>
      <c r="BZ880" s="32"/>
      <c r="CA880" s="32"/>
      <c r="CB880" s="32"/>
      <c r="EE880" s="185"/>
      <c r="EF880" s="185"/>
      <c r="EG880" s="185"/>
      <c r="EH880" s="185"/>
    </row>
    <row r="881" spans="5:138">
      <c r="E881" s="183"/>
      <c r="F881" s="184"/>
      <c r="H881" s="183"/>
      <c r="I881" s="183"/>
      <c r="R881" s="185"/>
      <c r="S881" s="185"/>
      <c r="T881" s="185"/>
      <c r="U881" s="185"/>
      <c r="V881" s="185"/>
      <c r="W881" s="185"/>
      <c r="X881" s="185"/>
      <c r="Y881" s="185"/>
      <c r="Z881" s="185"/>
      <c r="AA881" s="185"/>
      <c r="AB881" s="185"/>
      <c r="AC881" s="185"/>
      <c r="AD881" s="185"/>
      <c r="AE881" s="185"/>
      <c r="AF881" s="185"/>
      <c r="AG881" s="185"/>
      <c r="AH881" s="185"/>
      <c r="AI881" s="185"/>
      <c r="BJ881" s="32"/>
      <c r="BK881" s="32"/>
      <c r="BL881" s="32"/>
      <c r="BM881" s="32"/>
      <c r="BN881" s="32"/>
      <c r="BO881" s="32"/>
      <c r="BP881" s="32"/>
      <c r="BQ881" s="32"/>
      <c r="BR881" s="32"/>
      <c r="BS881" s="32"/>
      <c r="BT881" s="32"/>
      <c r="BU881" s="32"/>
      <c r="BV881" s="32"/>
      <c r="BW881" s="32"/>
      <c r="BX881" s="32"/>
      <c r="BY881" s="32"/>
      <c r="BZ881" s="32"/>
      <c r="CA881" s="32"/>
      <c r="CB881" s="32"/>
      <c r="EF881" s="185"/>
      <c r="EG881" s="185"/>
      <c r="EH881" s="185"/>
    </row>
    <row r="882" spans="5:138">
      <c r="E882" s="183"/>
      <c r="F882" s="184"/>
      <c r="I882" s="183"/>
      <c r="S882" s="185"/>
      <c r="T882" s="185"/>
      <c r="U882" s="185"/>
      <c r="V882" s="185"/>
      <c r="W882" s="185"/>
      <c r="X882" s="185"/>
      <c r="Y882" s="185"/>
      <c r="Z882" s="185"/>
      <c r="AA882" s="185"/>
      <c r="AB882" s="185"/>
      <c r="AC882" s="185"/>
      <c r="AD882" s="185"/>
      <c r="AE882" s="185"/>
      <c r="AF882" s="185"/>
      <c r="AG882" s="185"/>
      <c r="AH882" s="185"/>
      <c r="AI882" s="185"/>
      <c r="BJ882" s="32"/>
      <c r="BK882" s="32"/>
      <c r="BL882" s="32"/>
      <c r="BM882" s="32"/>
      <c r="BN882" s="32"/>
      <c r="BO882" s="32"/>
      <c r="BP882" s="32"/>
      <c r="BQ882" s="32"/>
      <c r="BR882" s="32"/>
      <c r="BS882" s="32"/>
      <c r="BT882" s="32"/>
      <c r="BU882" s="32"/>
      <c r="BV882" s="32"/>
      <c r="BW882" s="32"/>
      <c r="BX882" s="32"/>
      <c r="BY882" s="32"/>
      <c r="BZ882" s="32"/>
      <c r="CA882" s="32"/>
      <c r="CB882" s="32"/>
      <c r="EE882" s="185"/>
      <c r="EF882" s="185"/>
      <c r="EG882" s="185"/>
      <c r="EH882" s="185"/>
    </row>
    <row r="883" spans="5:138">
      <c r="E883" s="183"/>
      <c r="F883" s="184"/>
      <c r="I883" s="183"/>
      <c r="S883" s="185"/>
      <c r="T883" s="185"/>
      <c r="U883" s="185"/>
      <c r="V883" s="185"/>
      <c r="W883" s="185"/>
      <c r="X883" s="185"/>
      <c r="Y883" s="185"/>
      <c r="Z883" s="185"/>
      <c r="AA883" s="185"/>
      <c r="AB883" s="185"/>
      <c r="AC883" s="185"/>
      <c r="AD883" s="185"/>
      <c r="AE883" s="185"/>
      <c r="AF883" s="185"/>
      <c r="AG883" s="185"/>
      <c r="AH883" s="185"/>
      <c r="AI883" s="185"/>
      <c r="BJ883" s="32"/>
      <c r="BK883" s="32"/>
      <c r="BL883" s="32"/>
      <c r="BM883" s="32"/>
      <c r="BN883" s="32"/>
      <c r="BO883" s="32"/>
      <c r="BP883" s="32"/>
      <c r="BQ883" s="32"/>
      <c r="BR883" s="32"/>
      <c r="BS883" s="32"/>
      <c r="BT883" s="32"/>
      <c r="BU883" s="32"/>
      <c r="BV883" s="32"/>
      <c r="BW883" s="32"/>
      <c r="BX883" s="32"/>
      <c r="BY883" s="32"/>
      <c r="BZ883" s="32"/>
      <c r="CA883" s="32"/>
      <c r="CB883" s="32"/>
      <c r="EE883" s="185"/>
      <c r="EF883" s="185"/>
      <c r="EG883" s="185"/>
      <c r="EH883" s="185"/>
    </row>
    <row r="884" spans="5:138">
      <c r="E884" s="183"/>
      <c r="F884" s="184"/>
      <c r="I884" s="183"/>
      <c r="S884" s="185"/>
      <c r="T884" s="185"/>
      <c r="U884" s="185"/>
      <c r="V884" s="185"/>
      <c r="W884" s="185"/>
      <c r="X884" s="185"/>
      <c r="Y884" s="185"/>
      <c r="Z884" s="185"/>
      <c r="AA884" s="185"/>
      <c r="AB884" s="185"/>
      <c r="AC884" s="185"/>
      <c r="AD884" s="185"/>
      <c r="AE884" s="185"/>
      <c r="AF884" s="185"/>
      <c r="AG884" s="185"/>
      <c r="AH884" s="185"/>
      <c r="AI884" s="185"/>
      <c r="BJ884" s="32"/>
      <c r="BK884" s="32"/>
      <c r="BL884" s="32"/>
      <c r="BM884" s="32"/>
      <c r="BN884" s="32"/>
      <c r="BO884" s="32"/>
      <c r="BP884" s="32"/>
      <c r="BQ884" s="32"/>
      <c r="BR884" s="32"/>
      <c r="BS884" s="32"/>
      <c r="BT884" s="32"/>
      <c r="BU884" s="32"/>
      <c r="BV884" s="32"/>
      <c r="BW884" s="32"/>
      <c r="BX884" s="32"/>
      <c r="BY884" s="32"/>
      <c r="BZ884" s="32"/>
      <c r="CA884" s="32"/>
      <c r="CB884" s="32"/>
      <c r="EE884" s="185"/>
      <c r="EF884" s="185"/>
      <c r="EG884" s="185"/>
    </row>
    <row r="885" spans="5:138">
      <c r="E885" s="183"/>
      <c r="F885" s="184"/>
      <c r="I885" s="183"/>
      <c r="S885" s="185"/>
      <c r="T885" s="185"/>
      <c r="U885" s="185"/>
      <c r="V885" s="185"/>
      <c r="W885" s="185"/>
      <c r="X885" s="185"/>
      <c r="Y885" s="185"/>
      <c r="Z885" s="185"/>
      <c r="AA885" s="185"/>
      <c r="AB885" s="185"/>
      <c r="AC885" s="185"/>
      <c r="AD885" s="185"/>
      <c r="AE885" s="185"/>
      <c r="AF885" s="185"/>
      <c r="AG885" s="185"/>
      <c r="AH885" s="185"/>
      <c r="AI885" s="185"/>
      <c r="BJ885" s="32"/>
      <c r="BK885" s="32"/>
      <c r="BL885" s="32"/>
      <c r="BM885" s="32"/>
      <c r="BN885" s="32"/>
      <c r="BO885" s="32"/>
      <c r="BP885" s="32"/>
      <c r="BQ885" s="32"/>
      <c r="BR885" s="32"/>
      <c r="BS885" s="32"/>
      <c r="BT885" s="32"/>
      <c r="BU885" s="32"/>
      <c r="BV885" s="32"/>
      <c r="BW885" s="32"/>
      <c r="BX885" s="32"/>
      <c r="BY885" s="32"/>
      <c r="BZ885" s="32"/>
      <c r="CA885" s="32"/>
      <c r="CB885" s="32"/>
      <c r="EE885" s="185"/>
      <c r="EF885" s="185"/>
      <c r="EG885" s="185"/>
    </row>
    <row r="886" spans="5:138">
      <c r="E886" s="183"/>
      <c r="F886" s="184"/>
      <c r="I886" s="183"/>
      <c r="S886" s="185"/>
      <c r="T886" s="185"/>
      <c r="U886" s="185"/>
      <c r="V886" s="185"/>
      <c r="W886" s="185"/>
      <c r="X886" s="185"/>
      <c r="Y886" s="185"/>
      <c r="Z886" s="185"/>
      <c r="AA886" s="185"/>
      <c r="AB886" s="185"/>
      <c r="AC886" s="185"/>
      <c r="AD886" s="185"/>
      <c r="AE886" s="185"/>
      <c r="AF886" s="185"/>
      <c r="AG886" s="185"/>
      <c r="AH886" s="185"/>
      <c r="AI886" s="185"/>
      <c r="BJ886" s="32"/>
      <c r="BK886" s="32"/>
      <c r="BL886" s="32"/>
      <c r="BM886" s="32"/>
      <c r="BN886" s="32"/>
      <c r="BO886" s="32"/>
      <c r="BP886" s="32"/>
      <c r="BQ886" s="32"/>
      <c r="BR886" s="32"/>
      <c r="BS886" s="32"/>
      <c r="BT886" s="32"/>
      <c r="BU886" s="32"/>
      <c r="BV886" s="32"/>
      <c r="BW886" s="32"/>
      <c r="BX886" s="32"/>
      <c r="BY886" s="32"/>
      <c r="BZ886" s="32"/>
      <c r="CA886" s="32"/>
      <c r="CB886" s="32"/>
      <c r="EE886" s="185"/>
      <c r="EF886" s="185"/>
      <c r="EG886" s="185"/>
    </row>
    <row r="887" spans="5:138">
      <c r="E887" s="183"/>
      <c r="F887" s="184"/>
      <c r="H887" s="183"/>
      <c r="I887" s="183"/>
      <c r="R887" s="185"/>
      <c r="S887" s="185"/>
      <c r="T887" s="185"/>
      <c r="U887" s="185"/>
      <c r="V887" s="185"/>
      <c r="W887" s="185"/>
      <c r="X887" s="185"/>
      <c r="Y887" s="185"/>
      <c r="Z887" s="185"/>
      <c r="AA887" s="185"/>
      <c r="AB887" s="185"/>
      <c r="AC887" s="185"/>
      <c r="AD887" s="185"/>
      <c r="AE887" s="185"/>
      <c r="AF887" s="185"/>
      <c r="AG887" s="185"/>
      <c r="AH887" s="185"/>
      <c r="AI887" s="185"/>
      <c r="BJ887" s="32"/>
      <c r="BK887" s="32"/>
      <c r="BL887" s="32"/>
      <c r="BM887" s="32"/>
      <c r="BN887" s="32"/>
      <c r="BO887" s="32"/>
      <c r="BP887" s="32"/>
      <c r="BQ887" s="32"/>
      <c r="BR887" s="32"/>
      <c r="BS887" s="32"/>
      <c r="BT887" s="32"/>
      <c r="BU887" s="32"/>
      <c r="BV887" s="32"/>
      <c r="BW887" s="32"/>
      <c r="BX887" s="32"/>
      <c r="BY887" s="32"/>
      <c r="BZ887" s="32"/>
      <c r="CA887" s="32"/>
      <c r="CB887" s="32"/>
      <c r="EE887" s="185"/>
      <c r="EF887" s="185"/>
      <c r="EG887" s="185"/>
    </row>
    <row r="888" spans="5:138">
      <c r="E888" s="183"/>
      <c r="F888" s="184"/>
      <c r="H888" s="183"/>
      <c r="I888" s="183"/>
      <c r="R888" s="185"/>
      <c r="S888" s="185"/>
      <c r="T888" s="185"/>
      <c r="U888" s="185"/>
      <c r="V888" s="185"/>
      <c r="W888" s="185"/>
      <c r="X888" s="185"/>
      <c r="Y888" s="185"/>
      <c r="Z888" s="185"/>
      <c r="AA888" s="185"/>
      <c r="AB888" s="185"/>
      <c r="AC888" s="185"/>
      <c r="AD888" s="185"/>
      <c r="AE888" s="185"/>
      <c r="AF888" s="185"/>
      <c r="AG888" s="185"/>
      <c r="AH888" s="185"/>
      <c r="AI888" s="185"/>
      <c r="BJ888" s="32"/>
      <c r="BK888" s="32"/>
      <c r="BL888" s="32"/>
      <c r="BM888" s="32"/>
      <c r="BN888" s="32"/>
      <c r="BO888" s="32"/>
      <c r="BP888" s="32"/>
      <c r="BQ888" s="32"/>
      <c r="BR888" s="32"/>
      <c r="BS888" s="32"/>
      <c r="BT888" s="32"/>
      <c r="BU888" s="32"/>
      <c r="BV888" s="32"/>
      <c r="BW888" s="32"/>
      <c r="BX888" s="32"/>
      <c r="BY888" s="32"/>
      <c r="BZ888" s="32"/>
      <c r="CA888" s="32"/>
      <c r="CB888" s="32"/>
      <c r="EE888" s="185"/>
      <c r="EF888" s="185"/>
      <c r="EG888" s="185"/>
    </row>
    <row r="889" spans="5:138">
      <c r="E889" s="183"/>
      <c r="F889" s="184"/>
      <c r="H889" s="183"/>
      <c r="I889" s="183"/>
      <c r="R889" s="185"/>
      <c r="S889" s="185"/>
      <c r="T889" s="185"/>
      <c r="U889" s="185"/>
      <c r="V889" s="185"/>
      <c r="W889" s="185"/>
      <c r="X889" s="185"/>
      <c r="Y889" s="185"/>
      <c r="Z889" s="185"/>
      <c r="AA889" s="185"/>
      <c r="AB889" s="185"/>
      <c r="AC889" s="185"/>
      <c r="AD889" s="185"/>
      <c r="AE889" s="185"/>
      <c r="AF889" s="185"/>
      <c r="AG889" s="185"/>
      <c r="AH889" s="185"/>
      <c r="AI889" s="185"/>
      <c r="BJ889" s="32"/>
      <c r="BK889" s="32"/>
      <c r="BL889" s="32"/>
      <c r="BM889" s="32"/>
      <c r="BN889" s="32"/>
      <c r="BO889" s="32"/>
      <c r="BP889" s="32"/>
      <c r="BQ889" s="32"/>
      <c r="BR889" s="32"/>
      <c r="BS889" s="32"/>
      <c r="BT889" s="32"/>
      <c r="BU889" s="32"/>
      <c r="BV889" s="32"/>
      <c r="BW889" s="32"/>
      <c r="BX889" s="32"/>
      <c r="BY889" s="32"/>
      <c r="BZ889" s="32"/>
      <c r="CA889" s="32"/>
      <c r="CB889" s="32"/>
      <c r="EE889" s="185"/>
      <c r="EF889" s="185"/>
      <c r="EG889" s="185"/>
    </row>
    <row r="890" spans="5:138">
      <c r="E890" s="183"/>
      <c r="F890" s="184"/>
      <c r="H890" s="183"/>
      <c r="I890" s="183"/>
      <c r="R890" s="185"/>
      <c r="S890" s="185"/>
      <c r="T890" s="185"/>
      <c r="U890" s="185"/>
      <c r="V890" s="185"/>
      <c r="W890" s="185"/>
      <c r="X890" s="185"/>
      <c r="Y890" s="185"/>
      <c r="Z890" s="185"/>
      <c r="AA890" s="185"/>
      <c r="AB890" s="185"/>
      <c r="AC890" s="185"/>
      <c r="AD890" s="185"/>
      <c r="AE890" s="185"/>
      <c r="AF890" s="185"/>
      <c r="AG890" s="185"/>
      <c r="AH890" s="185"/>
      <c r="AI890" s="185"/>
      <c r="BJ890" s="32"/>
      <c r="BK890" s="32"/>
      <c r="BL890" s="32"/>
      <c r="BM890" s="32"/>
      <c r="BN890" s="32"/>
      <c r="BO890" s="32"/>
      <c r="BP890" s="32"/>
      <c r="BQ890" s="32"/>
      <c r="BR890" s="32"/>
      <c r="BS890" s="32"/>
      <c r="BT890" s="32"/>
      <c r="BU890" s="32"/>
      <c r="BV890" s="32"/>
      <c r="BW890" s="32"/>
      <c r="BX890" s="32"/>
      <c r="BY890" s="32"/>
      <c r="BZ890" s="32"/>
      <c r="CA890" s="32"/>
      <c r="CB890" s="32"/>
      <c r="EE890" s="185"/>
      <c r="EF890" s="185"/>
      <c r="EG890" s="185"/>
    </row>
    <row r="891" spans="5:138">
      <c r="E891" s="183"/>
      <c r="F891" s="184"/>
      <c r="H891" s="183"/>
      <c r="I891" s="183"/>
      <c r="R891" s="185"/>
      <c r="S891" s="185"/>
      <c r="T891" s="185"/>
      <c r="U891" s="185"/>
      <c r="V891" s="185"/>
      <c r="W891" s="185"/>
      <c r="X891" s="185"/>
      <c r="Y891" s="185"/>
      <c r="Z891" s="185"/>
      <c r="AA891" s="185"/>
      <c r="AB891" s="185"/>
      <c r="AC891" s="185"/>
      <c r="AD891" s="185"/>
      <c r="AE891" s="185"/>
      <c r="AF891" s="185"/>
      <c r="AG891" s="185"/>
      <c r="AH891" s="185"/>
      <c r="AI891" s="185"/>
      <c r="BJ891" s="32"/>
      <c r="BK891" s="32"/>
      <c r="BL891" s="32"/>
      <c r="BM891" s="32"/>
      <c r="BN891" s="32"/>
      <c r="BO891" s="32"/>
      <c r="BP891" s="32"/>
      <c r="BQ891" s="32"/>
      <c r="BR891" s="32"/>
      <c r="BS891" s="32"/>
      <c r="BT891" s="32"/>
      <c r="BU891" s="32"/>
      <c r="BV891" s="32"/>
      <c r="BW891" s="32"/>
      <c r="BX891" s="32"/>
      <c r="BY891" s="32"/>
      <c r="BZ891" s="32"/>
      <c r="CA891" s="32"/>
      <c r="CB891" s="32"/>
      <c r="EE891" s="185"/>
      <c r="EF891" s="185"/>
      <c r="EG891" s="185"/>
    </row>
    <row r="892" spans="5:138">
      <c r="E892" s="183"/>
      <c r="F892" s="184"/>
      <c r="H892" s="183"/>
      <c r="I892" s="183"/>
      <c r="R892" s="185"/>
      <c r="S892" s="185"/>
      <c r="T892" s="185"/>
      <c r="U892" s="185"/>
      <c r="V892" s="185"/>
      <c r="W892" s="185"/>
      <c r="X892" s="185"/>
      <c r="Y892" s="185"/>
      <c r="Z892" s="185"/>
      <c r="AA892" s="185"/>
      <c r="AB892" s="185"/>
      <c r="AC892" s="185"/>
      <c r="AD892" s="185"/>
      <c r="AE892" s="185"/>
      <c r="AF892" s="185"/>
      <c r="AG892" s="185"/>
      <c r="AH892" s="185"/>
      <c r="AI892" s="185"/>
      <c r="BJ892" s="32"/>
      <c r="BK892" s="32"/>
      <c r="BL892" s="32"/>
      <c r="BM892" s="32"/>
      <c r="BN892" s="32"/>
      <c r="BO892" s="32"/>
      <c r="BP892" s="32"/>
      <c r="BQ892" s="32"/>
      <c r="BR892" s="32"/>
      <c r="BS892" s="32"/>
      <c r="BT892" s="32"/>
      <c r="BU892" s="32"/>
      <c r="BV892" s="32"/>
      <c r="BW892" s="32"/>
      <c r="BX892" s="32"/>
      <c r="BY892" s="32"/>
      <c r="BZ892" s="32"/>
      <c r="CA892" s="32"/>
      <c r="CB892" s="32"/>
      <c r="EE892" s="185"/>
      <c r="EF892" s="185"/>
      <c r="EG892" s="185"/>
    </row>
    <row r="893" spans="5:138">
      <c r="E893" s="183"/>
      <c r="F893" s="184"/>
      <c r="H893" s="183"/>
      <c r="I893" s="183"/>
      <c r="R893" s="185"/>
      <c r="S893" s="185"/>
      <c r="T893" s="185"/>
      <c r="U893" s="185"/>
      <c r="V893" s="185"/>
      <c r="W893" s="185"/>
      <c r="X893" s="185"/>
      <c r="Y893" s="185"/>
      <c r="Z893" s="185"/>
      <c r="AA893" s="185"/>
      <c r="AB893" s="185"/>
      <c r="AC893" s="185"/>
      <c r="AD893" s="185"/>
      <c r="AE893" s="185"/>
      <c r="AF893" s="185"/>
      <c r="AG893" s="185"/>
      <c r="AH893" s="185"/>
      <c r="AI893" s="185"/>
      <c r="BJ893" s="32"/>
      <c r="BK893" s="32"/>
      <c r="BL893" s="32"/>
      <c r="BM893" s="32"/>
      <c r="BN893" s="32"/>
      <c r="BO893" s="32"/>
      <c r="BP893" s="32"/>
      <c r="BQ893" s="32"/>
      <c r="BR893" s="32"/>
      <c r="BS893" s="32"/>
      <c r="BT893" s="32"/>
      <c r="BU893" s="32"/>
      <c r="BV893" s="32"/>
      <c r="BW893" s="32"/>
      <c r="BX893" s="32"/>
      <c r="BY893" s="32"/>
      <c r="BZ893" s="32"/>
      <c r="CA893" s="32"/>
      <c r="CB893" s="32"/>
      <c r="EE893" s="185"/>
      <c r="EF893" s="185"/>
      <c r="EG893" s="185"/>
    </row>
    <row r="894" spans="5:138">
      <c r="E894" s="183"/>
      <c r="F894" s="184"/>
      <c r="H894" s="183"/>
      <c r="I894" s="183"/>
      <c r="R894" s="185"/>
      <c r="S894" s="185"/>
      <c r="T894" s="185"/>
      <c r="U894" s="185"/>
      <c r="V894" s="185"/>
      <c r="W894" s="185"/>
      <c r="X894" s="185"/>
      <c r="Y894" s="185"/>
      <c r="Z894" s="185"/>
      <c r="AA894" s="185"/>
      <c r="AB894" s="185"/>
      <c r="AC894" s="185"/>
      <c r="AD894" s="185"/>
      <c r="AE894" s="185"/>
      <c r="AF894" s="185"/>
      <c r="AG894" s="185"/>
      <c r="AH894" s="185"/>
      <c r="AI894" s="185"/>
      <c r="BJ894" s="32"/>
      <c r="BK894" s="32"/>
      <c r="BL894" s="32"/>
      <c r="BM894" s="32"/>
      <c r="BN894" s="32"/>
      <c r="BO894" s="32"/>
      <c r="BP894" s="32"/>
      <c r="BQ894" s="32"/>
      <c r="BR894" s="32"/>
      <c r="BS894" s="32"/>
      <c r="BT894" s="32"/>
      <c r="BU894" s="32"/>
      <c r="BV894" s="32"/>
      <c r="BW894" s="32"/>
      <c r="BX894" s="32"/>
      <c r="BY894" s="32"/>
      <c r="BZ894" s="32"/>
      <c r="CA894" s="32"/>
      <c r="CB894" s="32"/>
      <c r="EE894" s="185"/>
      <c r="EF894" s="185"/>
      <c r="EG894" s="185"/>
    </row>
    <row r="895" spans="5:138">
      <c r="E895" s="183"/>
      <c r="F895" s="184"/>
      <c r="H895" s="183"/>
      <c r="I895" s="183"/>
      <c r="R895" s="185"/>
      <c r="S895" s="185"/>
      <c r="T895" s="185"/>
      <c r="U895" s="185"/>
      <c r="V895" s="185"/>
      <c r="W895" s="185"/>
      <c r="X895" s="185"/>
      <c r="Y895" s="185"/>
      <c r="Z895" s="185"/>
      <c r="AA895" s="185"/>
      <c r="AB895" s="185"/>
      <c r="AC895" s="185"/>
      <c r="AD895" s="185"/>
      <c r="AE895" s="185"/>
      <c r="AF895" s="185"/>
      <c r="AG895" s="185"/>
      <c r="AH895" s="185"/>
      <c r="AI895" s="185"/>
      <c r="BJ895" s="32"/>
      <c r="BK895" s="32"/>
      <c r="BL895" s="32"/>
      <c r="BM895" s="32"/>
      <c r="BN895" s="32"/>
      <c r="BO895" s="32"/>
      <c r="BP895" s="32"/>
      <c r="BQ895" s="32"/>
      <c r="BR895" s="32"/>
      <c r="BS895" s="32"/>
      <c r="BT895" s="32"/>
      <c r="BU895" s="32"/>
      <c r="BV895" s="32"/>
      <c r="BW895" s="32"/>
      <c r="BX895" s="32"/>
      <c r="BY895" s="32"/>
      <c r="BZ895" s="32"/>
      <c r="CA895" s="32"/>
      <c r="CB895" s="32"/>
      <c r="EE895" s="185"/>
      <c r="EF895" s="185"/>
      <c r="EG895" s="185"/>
    </row>
    <row r="896" spans="5:138">
      <c r="E896" s="183"/>
      <c r="F896" s="184"/>
      <c r="H896" s="183"/>
      <c r="I896" s="183"/>
      <c r="R896" s="185"/>
      <c r="S896" s="185"/>
      <c r="T896" s="185"/>
      <c r="U896" s="185"/>
      <c r="V896" s="185"/>
      <c r="W896" s="185"/>
      <c r="X896" s="185"/>
      <c r="Y896" s="185"/>
      <c r="Z896" s="185"/>
      <c r="AA896" s="185"/>
      <c r="AB896" s="185"/>
      <c r="AC896" s="185"/>
      <c r="AD896" s="185"/>
      <c r="AE896" s="185"/>
      <c r="AF896" s="185"/>
      <c r="AG896" s="185"/>
      <c r="AH896" s="185"/>
      <c r="AI896" s="185"/>
      <c r="BJ896" s="32"/>
      <c r="BK896" s="32"/>
      <c r="BL896" s="32"/>
      <c r="BM896" s="32"/>
      <c r="BN896" s="32"/>
      <c r="BO896" s="32"/>
      <c r="BP896" s="32"/>
      <c r="BQ896" s="32"/>
      <c r="BR896" s="32"/>
      <c r="BS896" s="32"/>
      <c r="BT896" s="32"/>
      <c r="BU896" s="32"/>
      <c r="BV896" s="32"/>
      <c r="BW896" s="32"/>
      <c r="BX896" s="32"/>
      <c r="BY896" s="32"/>
      <c r="BZ896" s="32"/>
      <c r="CA896" s="32"/>
      <c r="CB896" s="32"/>
      <c r="EE896" s="185"/>
      <c r="EF896" s="185"/>
      <c r="EG896" s="185"/>
    </row>
    <row r="897" spans="5:138">
      <c r="E897" s="183"/>
      <c r="F897" s="184"/>
      <c r="H897" s="183"/>
      <c r="I897" s="183"/>
      <c r="R897" s="185"/>
      <c r="S897" s="185"/>
      <c r="T897" s="185"/>
      <c r="U897" s="185"/>
      <c r="V897" s="185"/>
      <c r="W897" s="185"/>
      <c r="X897" s="185"/>
      <c r="Y897" s="185"/>
      <c r="Z897" s="185"/>
      <c r="AA897" s="185"/>
      <c r="AB897" s="185"/>
      <c r="AC897" s="185"/>
      <c r="AD897" s="185"/>
      <c r="AE897" s="185"/>
      <c r="AF897" s="185"/>
      <c r="AG897" s="185"/>
      <c r="AH897" s="185"/>
      <c r="AI897" s="185"/>
      <c r="BJ897" s="32"/>
      <c r="BK897" s="32"/>
      <c r="BL897" s="32"/>
      <c r="BM897" s="32"/>
      <c r="BN897" s="32"/>
      <c r="BO897" s="32"/>
      <c r="BP897" s="32"/>
      <c r="BQ897" s="32"/>
      <c r="BR897" s="32"/>
      <c r="BS897" s="32"/>
      <c r="BT897" s="32"/>
      <c r="BU897" s="32"/>
      <c r="BV897" s="32"/>
      <c r="BW897" s="32"/>
      <c r="BX897" s="32"/>
      <c r="BY897" s="32"/>
      <c r="BZ897" s="32"/>
      <c r="CA897" s="32"/>
      <c r="CB897" s="32"/>
      <c r="EE897" s="185"/>
      <c r="EF897" s="185"/>
      <c r="EG897" s="185"/>
    </row>
    <row r="898" spans="5:138">
      <c r="E898" s="183"/>
      <c r="F898" s="184"/>
      <c r="H898" s="183"/>
      <c r="I898" s="183"/>
      <c r="R898" s="185"/>
      <c r="S898" s="185"/>
      <c r="T898" s="185"/>
      <c r="U898" s="185"/>
      <c r="V898" s="185"/>
      <c r="W898" s="185"/>
      <c r="X898" s="185"/>
      <c r="Y898" s="185"/>
      <c r="Z898" s="185"/>
      <c r="AA898" s="185"/>
      <c r="AB898" s="185"/>
      <c r="AC898" s="185"/>
      <c r="AD898" s="185"/>
      <c r="AE898" s="185"/>
      <c r="AF898" s="185"/>
      <c r="AG898" s="185"/>
      <c r="AH898" s="185"/>
      <c r="AI898" s="185"/>
      <c r="BJ898" s="32"/>
      <c r="BK898" s="32"/>
      <c r="BL898" s="32"/>
      <c r="BM898" s="32"/>
      <c r="BN898" s="32"/>
      <c r="BO898" s="32"/>
      <c r="BP898" s="32"/>
      <c r="BQ898" s="32"/>
      <c r="BR898" s="32"/>
      <c r="BS898" s="32"/>
      <c r="BT898" s="32"/>
      <c r="BU898" s="32"/>
      <c r="BV898" s="32"/>
      <c r="BW898" s="32"/>
      <c r="BX898" s="32"/>
      <c r="BY898" s="32"/>
      <c r="BZ898" s="32"/>
      <c r="CA898" s="32"/>
      <c r="CB898" s="32"/>
      <c r="EE898" s="185"/>
      <c r="EF898" s="185"/>
      <c r="EG898" s="185"/>
    </row>
    <row r="899" spans="5:138">
      <c r="E899" s="183"/>
      <c r="F899" s="184"/>
      <c r="H899" s="183"/>
      <c r="I899" s="183"/>
      <c r="R899" s="185"/>
      <c r="S899" s="185"/>
      <c r="T899" s="185"/>
      <c r="U899" s="185"/>
      <c r="V899" s="185"/>
      <c r="W899" s="185"/>
      <c r="X899" s="185"/>
      <c r="Y899" s="185"/>
      <c r="Z899" s="185"/>
      <c r="AA899" s="185"/>
      <c r="AB899" s="185"/>
      <c r="AC899" s="185"/>
      <c r="AD899" s="185"/>
      <c r="AE899" s="185"/>
      <c r="AF899" s="185"/>
      <c r="AG899" s="185"/>
      <c r="AH899" s="185"/>
      <c r="AI899" s="185"/>
      <c r="BJ899" s="32"/>
      <c r="BK899" s="32"/>
      <c r="BL899" s="32"/>
      <c r="BM899" s="32"/>
      <c r="BN899" s="32"/>
      <c r="BO899" s="32"/>
      <c r="BP899" s="32"/>
      <c r="BQ899" s="32"/>
      <c r="BR899" s="32"/>
      <c r="BS899" s="32"/>
      <c r="BT899" s="32"/>
      <c r="BU899" s="32"/>
      <c r="BV899" s="32"/>
      <c r="BW899" s="32"/>
      <c r="BX899" s="32"/>
      <c r="BY899" s="32"/>
      <c r="BZ899" s="32"/>
      <c r="CA899" s="32"/>
      <c r="CB899" s="32"/>
      <c r="EE899" s="185"/>
      <c r="EF899" s="185"/>
      <c r="EG899" s="185"/>
    </row>
    <row r="900" spans="5:138">
      <c r="E900" s="183"/>
      <c r="F900" s="184"/>
      <c r="H900" s="183"/>
      <c r="I900" s="183"/>
      <c r="R900" s="185"/>
      <c r="S900" s="185"/>
      <c r="T900" s="185"/>
      <c r="U900" s="185"/>
      <c r="V900" s="185"/>
      <c r="W900" s="185"/>
      <c r="X900" s="185"/>
      <c r="Y900" s="185"/>
      <c r="Z900" s="185"/>
      <c r="AA900" s="185"/>
      <c r="AB900" s="185"/>
      <c r="AC900" s="185"/>
      <c r="AD900" s="185"/>
      <c r="AE900" s="185"/>
      <c r="AF900" s="185"/>
      <c r="AG900" s="185"/>
      <c r="AH900" s="185"/>
      <c r="AI900" s="185"/>
      <c r="BJ900" s="32"/>
      <c r="BK900" s="32"/>
      <c r="BL900" s="32"/>
      <c r="BM900" s="32"/>
      <c r="BN900" s="32"/>
      <c r="BO900" s="32"/>
      <c r="BP900" s="32"/>
      <c r="BQ900" s="32"/>
      <c r="BR900" s="32"/>
      <c r="BS900" s="32"/>
      <c r="BT900" s="32"/>
      <c r="BU900" s="32"/>
      <c r="BV900" s="32"/>
      <c r="BW900" s="32"/>
      <c r="BX900" s="32"/>
      <c r="BY900" s="32"/>
      <c r="BZ900" s="32"/>
      <c r="CA900" s="32"/>
      <c r="CB900" s="32"/>
      <c r="EE900" s="185"/>
      <c r="EF900" s="185"/>
      <c r="EG900" s="185"/>
    </row>
    <row r="901" spans="5:138">
      <c r="E901" s="183"/>
      <c r="F901" s="184"/>
      <c r="H901" s="183"/>
      <c r="I901" s="183"/>
      <c r="R901" s="185"/>
      <c r="S901" s="185"/>
      <c r="T901" s="185"/>
      <c r="U901" s="185"/>
      <c r="V901" s="185"/>
      <c r="W901" s="185"/>
      <c r="X901" s="185"/>
      <c r="Y901" s="185"/>
      <c r="Z901" s="185"/>
      <c r="AA901" s="185"/>
      <c r="AB901" s="185"/>
      <c r="AC901" s="185"/>
      <c r="AD901" s="185"/>
      <c r="AE901" s="185"/>
      <c r="AF901" s="185"/>
      <c r="AG901" s="185"/>
      <c r="AH901" s="185"/>
      <c r="AI901" s="185"/>
      <c r="BJ901" s="32"/>
      <c r="BK901" s="32"/>
      <c r="BL901" s="32"/>
      <c r="BM901" s="32"/>
      <c r="BN901" s="32"/>
      <c r="BO901" s="32"/>
      <c r="BP901" s="32"/>
      <c r="BQ901" s="32"/>
      <c r="BR901" s="32"/>
      <c r="BS901" s="32"/>
      <c r="BT901" s="32"/>
      <c r="BU901" s="32"/>
      <c r="BV901" s="32"/>
      <c r="BW901" s="32"/>
      <c r="BX901" s="32"/>
      <c r="BY901" s="32"/>
      <c r="BZ901" s="32"/>
      <c r="CA901" s="32"/>
      <c r="CB901" s="32"/>
      <c r="EE901" s="185"/>
      <c r="EF901" s="185"/>
      <c r="EG901" s="185"/>
    </row>
    <row r="902" spans="5:138">
      <c r="E902" s="183"/>
      <c r="F902" s="184"/>
      <c r="H902" s="183"/>
      <c r="I902" s="183"/>
      <c r="R902" s="185"/>
      <c r="S902" s="185"/>
      <c r="T902" s="185"/>
      <c r="U902" s="185"/>
      <c r="V902" s="185"/>
      <c r="W902" s="185"/>
      <c r="X902" s="185"/>
      <c r="Y902" s="185"/>
      <c r="Z902" s="185"/>
      <c r="AA902" s="185"/>
      <c r="AB902" s="185"/>
      <c r="AC902" s="185"/>
      <c r="AD902" s="185"/>
      <c r="AE902" s="185"/>
      <c r="AF902" s="185"/>
      <c r="AG902" s="185"/>
      <c r="AH902" s="185"/>
      <c r="AI902" s="185"/>
      <c r="BJ902" s="32"/>
      <c r="BK902" s="32"/>
      <c r="BL902" s="32"/>
      <c r="BM902" s="32"/>
      <c r="BN902" s="32"/>
      <c r="BO902" s="32"/>
      <c r="BP902" s="32"/>
      <c r="BQ902" s="32"/>
      <c r="BR902" s="32"/>
      <c r="BS902" s="32"/>
      <c r="BT902" s="32"/>
      <c r="BU902" s="32"/>
      <c r="BV902" s="32"/>
      <c r="BW902" s="32"/>
      <c r="BX902" s="32"/>
      <c r="BY902" s="32"/>
      <c r="BZ902" s="32"/>
      <c r="CA902" s="32"/>
      <c r="CB902" s="32"/>
      <c r="EE902" s="185"/>
      <c r="EF902" s="185"/>
      <c r="EG902" s="185"/>
    </row>
    <row r="903" spans="5:138">
      <c r="E903" s="183"/>
      <c r="F903" s="184"/>
      <c r="H903" s="183"/>
      <c r="I903" s="183"/>
      <c r="R903" s="185"/>
      <c r="S903" s="185"/>
      <c r="T903" s="185"/>
      <c r="U903" s="185"/>
      <c r="V903" s="185"/>
      <c r="W903" s="185"/>
      <c r="X903" s="185"/>
      <c r="Y903" s="185"/>
      <c r="Z903" s="185"/>
      <c r="AA903" s="185"/>
      <c r="AB903" s="185"/>
      <c r="AC903" s="185"/>
      <c r="AD903" s="185"/>
      <c r="AE903" s="185"/>
      <c r="AF903" s="185"/>
      <c r="AG903" s="185"/>
      <c r="AH903" s="185"/>
      <c r="AI903" s="185"/>
      <c r="BJ903" s="32"/>
      <c r="BK903" s="32"/>
      <c r="BL903" s="32"/>
      <c r="BM903" s="32"/>
      <c r="BN903" s="32"/>
      <c r="BO903" s="32"/>
      <c r="BP903" s="32"/>
      <c r="BQ903" s="32"/>
      <c r="BR903" s="32"/>
      <c r="BS903" s="32"/>
      <c r="BT903" s="32"/>
      <c r="BU903" s="32"/>
      <c r="BV903" s="32"/>
      <c r="BW903" s="32"/>
      <c r="BX903" s="32"/>
      <c r="BY903" s="32"/>
      <c r="BZ903" s="32"/>
      <c r="CA903" s="32"/>
      <c r="CB903" s="32"/>
      <c r="EE903" s="185"/>
      <c r="EF903" s="185"/>
      <c r="EG903" s="185"/>
    </row>
    <row r="904" spans="5:138">
      <c r="E904" s="183"/>
      <c r="F904" s="184"/>
      <c r="H904" s="183"/>
      <c r="I904" s="183"/>
      <c r="R904" s="185"/>
      <c r="S904" s="185"/>
      <c r="T904" s="185"/>
      <c r="U904" s="185"/>
      <c r="V904" s="185"/>
      <c r="W904" s="185"/>
      <c r="X904" s="185"/>
      <c r="Y904" s="185"/>
      <c r="Z904" s="185"/>
      <c r="AA904" s="185"/>
      <c r="AB904" s="185"/>
      <c r="AC904" s="185"/>
      <c r="AD904" s="185"/>
      <c r="AE904" s="185"/>
      <c r="AF904" s="185"/>
      <c r="AG904" s="185"/>
      <c r="AH904" s="185"/>
      <c r="AI904" s="185"/>
      <c r="BJ904" s="32"/>
      <c r="BK904" s="32"/>
      <c r="BL904" s="32"/>
      <c r="BM904" s="32"/>
      <c r="BN904" s="32"/>
      <c r="BO904" s="32"/>
      <c r="BP904" s="32"/>
      <c r="BQ904" s="32"/>
      <c r="BR904" s="32"/>
      <c r="BS904" s="32"/>
      <c r="BT904" s="32"/>
      <c r="BU904" s="32"/>
      <c r="BV904" s="32"/>
      <c r="BW904" s="32"/>
      <c r="BX904" s="32"/>
      <c r="BY904" s="32"/>
      <c r="BZ904" s="32"/>
      <c r="CA904" s="32"/>
      <c r="CB904" s="32"/>
      <c r="EE904" s="185"/>
      <c r="EF904" s="185"/>
      <c r="EG904" s="185"/>
    </row>
    <row r="905" spans="5:138">
      <c r="E905" s="183"/>
      <c r="F905" s="184"/>
      <c r="H905" s="183"/>
      <c r="I905" s="183"/>
      <c r="R905" s="185"/>
      <c r="S905" s="185"/>
      <c r="T905" s="185"/>
      <c r="U905" s="185"/>
      <c r="V905" s="185"/>
      <c r="W905" s="185"/>
      <c r="X905" s="185"/>
      <c r="Y905" s="185"/>
      <c r="Z905" s="185"/>
      <c r="AA905" s="185"/>
      <c r="AB905" s="185"/>
      <c r="AC905" s="185"/>
      <c r="AD905" s="185"/>
      <c r="AE905" s="185"/>
      <c r="AF905" s="185"/>
      <c r="AG905" s="185"/>
      <c r="AH905" s="185"/>
      <c r="AI905" s="185"/>
      <c r="BJ905" s="32"/>
      <c r="BK905" s="32"/>
      <c r="BL905" s="32"/>
      <c r="BM905" s="32"/>
      <c r="BN905" s="32"/>
      <c r="BO905" s="32"/>
      <c r="BP905" s="32"/>
      <c r="BQ905" s="32"/>
      <c r="BR905" s="32"/>
      <c r="BS905" s="32"/>
      <c r="BT905" s="32"/>
      <c r="BU905" s="32"/>
      <c r="BV905" s="32"/>
      <c r="BW905" s="32"/>
      <c r="BX905" s="32"/>
      <c r="BY905" s="32"/>
      <c r="BZ905" s="32"/>
      <c r="CA905" s="32"/>
      <c r="CB905" s="32"/>
      <c r="EE905" s="185"/>
      <c r="EF905" s="185"/>
      <c r="EG905" s="185"/>
    </row>
    <row r="906" spans="5:138">
      <c r="E906" s="183"/>
      <c r="F906" s="184"/>
      <c r="H906" s="183"/>
      <c r="I906" s="183"/>
      <c r="R906" s="185"/>
      <c r="S906" s="185"/>
      <c r="T906" s="185"/>
      <c r="U906" s="185"/>
      <c r="V906" s="185"/>
      <c r="W906" s="185"/>
      <c r="X906" s="185"/>
      <c r="Y906" s="185"/>
      <c r="Z906" s="185"/>
      <c r="AA906" s="185"/>
      <c r="AB906" s="185"/>
      <c r="AC906" s="185"/>
      <c r="AD906" s="185"/>
      <c r="AE906" s="185"/>
      <c r="AF906" s="185"/>
      <c r="AG906" s="185"/>
      <c r="AH906" s="185"/>
      <c r="AI906" s="185"/>
      <c r="BJ906" s="32"/>
      <c r="BK906" s="32"/>
      <c r="BL906" s="32"/>
      <c r="BM906" s="32"/>
      <c r="BN906" s="32"/>
      <c r="BO906" s="32"/>
      <c r="BP906" s="32"/>
      <c r="BQ906" s="32"/>
      <c r="BR906" s="32"/>
      <c r="BS906" s="32"/>
      <c r="BT906" s="32"/>
      <c r="BU906" s="32"/>
      <c r="BV906" s="32"/>
      <c r="BW906" s="32"/>
      <c r="BX906" s="32"/>
      <c r="BY906" s="32"/>
      <c r="BZ906" s="32"/>
      <c r="CA906" s="32"/>
      <c r="CB906" s="32"/>
      <c r="EE906" s="185"/>
      <c r="EF906" s="185"/>
      <c r="EG906" s="185"/>
    </row>
    <row r="907" spans="5:138">
      <c r="E907" s="183"/>
      <c r="F907" s="184"/>
      <c r="H907" s="183"/>
      <c r="I907" s="183"/>
      <c r="R907" s="185"/>
      <c r="S907" s="185"/>
      <c r="T907" s="185"/>
      <c r="U907" s="185"/>
      <c r="V907" s="185"/>
      <c r="W907" s="185"/>
      <c r="X907" s="185"/>
      <c r="Y907" s="185"/>
      <c r="Z907" s="185"/>
      <c r="AA907" s="185"/>
      <c r="AB907" s="185"/>
      <c r="AC907" s="185"/>
      <c r="AD907" s="185"/>
      <c r="AE907" s="185"/>
      <c r="AF907" s="185"/>
      <c r="AG907" s="185"/>
      <c r="AH907" s="185"/>
      <c r="AI907" s="185"/>
      <c r="BJ907" s="32"/>
      <c r="BK907" s="32"/>
      <c r="BL907" s="32"/>
      <c r="BM907" s="32"/>
      <c r="BN907" s="32"/>
      <c r="BO907" s="32"/>
      <c r="BP907" s="32"/>
      <c r="BQ907" s="32"/>
      <c r="BR907" s="32"/>
      <c r="BS907" s="32"/>
      <c r="BT907" s="32"/>
      <c r="BU907" s="32"/>
      <c r="BV907" s="32"/>
      <c r="BW907" s="32"/>
      <c r="BX907" s="32"/>
      <c r="BY907" s="32"/>
      <c r="BZ907" s="32"/>
      <c r="CA907" s="32"/>
      <c r="CB907" s="32"/>
      <c r="EE907" s="185"/>
      <c r="EF907" s="185"/>
      <c r="EG907" s="185"/>
      <c r="EH907" s="185"/>
    </row>
    <row r="908" spans="5:138">
      <c r="E908" s="183"/>
      <c r="F908" s="184"/>
      <c r="H908" s="183"/>
      <c r="I908" s="183"/>
      <c r="R908" s="185"/>
      <c r="S908" s="185"/>
      <c r="T908" s="185"/>
      <c r="U908" s="185"/>
      <c r="V908" s="185"/>
      <c r="W908" s="185"/>
      <c r="X908" s="185"/>
      <c r="Y908" s="185"/>
      <c r="Z908" s="185"/>
      <c r="AA908" s="185"/>
      <c r="AB908" s="185"/>
      <c r="AC908" s="185"/>
      <c r="AD908" s="185"/>
      <c r="AE908" s="185"/>
      <c r="AF908" s="185"/>
      <c r="AG908" s="185"/>
      <c r="AH908" s="185"/>
      <c r="AI908" s="185"/>
      <c r="BJ908" s="32"/>
      <c r="BK908" s="32"/>
      <c r="BL908" s="32"/>
      <c r="BM908" s="32"/>
      <c r="BN908" s="32"/>
      <c r="BO908" s="32"/>
      <c r="BP908" s="32"/>
      <c r="BQ908" s="32"/>
      <c r="BR908" s="32"/>
      <c r="BS908" s="32"/>
      <c r="BT908" s="32"/>
      <c r="BU908" s="32"/>
      <c r="BV908" s="32"/>
      <c r="BW908" s="32"/>
      <c r="BX908" s="32"/>
      <c r="BY908" s="32"/>
      <c r="BZ908" s="32"/>
      <c r="CA908" s="32"/>
      <c r="CB908" s="32"/>
      <c r="EE908" s="185"/>
      <c r="EF908" s="185"/>
      <c r="EG908" s="186"/>
      <c r="EH908" s="186"/>
    </row>
    <row r="909" spans="5:138">
      <c r="E909" s="183"/>
      <c r="F909" s="184"/>
      <c r="H909" s="183"/>
      <c r="I909" s="183"/>
      <c r="R909" s="185"/>
      <c r="S909" s="185"/>
      <c r="T909" s="185"/>
      <c r="U909" s="185"/>
      <c r="V909" s="185"/>
      <c r="W909" s="185"/>
      <c r="X909" s="185"/>
      <c r="Y909" s="185"/>
      <c r="Z909" s="185"/>
      <c r="AA909" s="185"/>
      <c r="AB909" s="185"/>
      <c r="AC909" s="185"/>
      <c r="AD909" s="185"/>
      <c r="AE909" s="185"/>
      <c r="AF909" s="185"/>
      <c r="AG909" s="185"/>
      <c r="AH909" s="185"/>
      <c r="AI909" s="185"/>
      <c r="BJ909" s="32"/>
      <c r="BK909" s="32"/>
      <c r="BL909" s="32"/>
      <c r="BM909" s="32"/>
      <c r="BN909" s="32"/>
      <c r="BO909" s="32"/>
      <c r="BP909" s="32"/>
      <c r="BQ909" s="32"/>
      <c r="BR909" s="32"/>
      <c r="BS909" s="32"/>
      <c r="BT909" s="32"/>
      <c r="BU909" s="32"/>
      <c r="BV909" s="32"/>
      <c r="BW909" s="32"/>
      <c r="BX909" s="32"/>
      <c r="BY909" s="32"/>
      <c r="BZ909" s="32"/>
      <c r="CA909" s="32"/>
      <c r="CB909" s="32"/>
      <c r="EE909" s="185"/>
      <c r="EF909" s="185"/>
    </row>
    <row r="910" spans="5:138">
      <c r="E910" s="183"/>
      <c r="F910" s="184"/>
      <c r="G910" s="185"/>
      <c r="H910" s="183"/>
      <c r="I910" s="183"/>
      <c r="J910" s="185"/>
      <c r="K910" s="185"/>
      <c r="N910" s="185"/>
      <c r="O910" s="185"/>
      <c r="P910" s="185"/>
      <c r="Q910" s="185"/>
      <c r="R910" s="185"/>
      <c r="S910" s="185"/>
      <c r="T910" s="185"/>
      <c r="U910" s="185"/>
      <c r="V910" s="185"/>
      <c r="W910" s="185"/>
      <c r="X910" s="185"/>
      <c r="Y910" s="185"/>
      <c r="Z910" s="185"/>
      <c r="AA910" s="185"/>
      <c r="AB910" s="185"/>
      <c r="AC910" s="185"/>
      <c r="AD910" s="185"/>
      <c r="AE910" s="185"/>
      <c r="AF910" s="185"/>
      <c r="AG910" s="185"/>
      <c r="AH910" s="185"/>
      <c r="AI910" s="185"/>
      <c r="AJ910" s="185"/>
      <c r="AK910" s="185"/>
      <c r="AL910" s="185"/>
      <c r="AM910" s="185"/>
      <c r="AN910" s="185"/>
      <c r="BJ910" s="32"/>
      <c r="BK910" s="32"/>
      <c r="BL910" s="32"/>
      <c r="BM910" s="32"/>
      <c r="BN910" s="32"/>
      <c r="BO910" s="32"/>
      <c r="BP910" s="32"/>
      <c r="BQ910" s="32"/>
      <c r="BR910" s="32"/>
      <c r="BS910" s="32"/>
      <c r="BT910" s="32"/>
      <c r="BU910" s="32"/>
      <c r="BV910" s="32"/>
      <c r="BW910" s="32"/>
      <c r="BX910" s="32"/>
      <c r="BY910" s="32"/>
      <c r="BZ910" s="32"/>
      <c r="CA910" s="32"/>
      <c r="CB910" s="32"/>
      <c r="ED910" s="185"/>
      <c r="EE910" s="185"/>
      <c r="EF910" s="185"/>
    </row>
    <row r="911" spans="5:138">
      <c r="G911" s="186"/>
      <c r="J911" s="186"/>
      <c r="K911" s="186"/>
      <c r="N911" s="186"/>
      <c r="O911" s="186"/>
      <c r="P911" s="186"/>
      <c r="Q911" s="186"/>
      <c r="R911" s="186"/>
      <c r="S911" s="186"/>
      <c r="T911" s="186"/>
      <c r="U911" s="186"/>
      <c r="V911" s="186"/>
      <c r="W911" s="186"/>
      <c r="X911" s="186"/>
      <c r="Y911" s="186"/>
      <c r="Z911" s="186"/>
      <c r="AA911" s="186"/>
      <c r="AB911" s="186"/>
      <c r="AC911" s="186"/>
      <c r="AD911" s="186"/>
      <c r="AE911" s="186"/>
      <c r="AF911" s="186"/>
      <c r="AG911" s="186"/>
      <c r="AH911" s="186"/>
      <c r="AI911" s="186"/>
      <c r="AJ911" s="186"/>
      <c r="AK911" s="186"/>
      <c r="AL911" s="186"/>
      <c r="AM911" s="186"/>
      <c r="AN911" s="186"/>
      <c r="BJ911" s="32"/>
      <c r="BK911" s="32"/>
      <c r="BL911" s="32"/>
      <c r="BM911" s="32"/>
      <c r="BN911" s="32"/>
      <c r="BO911" s="32"/>
      <c r="BP911" s="32"/>
      <c r="BQ911" s="32"/>
      <c r="BR911" s="32"/>
      <c r="BS911" s="32"/>
      <c r="BT911" s="32"/>
      <c r="BU911" s="32"/>
      <c r="BV911" s="32"/>
      <c r="BW911" s="32"/>
      <c r="BX911" s="32"/>
      <c r="BY911" s="32"/>
      <c r="BZ911" s="32"/>
      <c r="CA911" s="32"/>
      <c r="CB911" s="32"/>
      <c r="ED911" s="186"/>
      <c r="EE911" s="186"/>
      <c r="EF911" s="186"/>
    </row>
    <row r="912" spans="5:138">
      <c r="BJ912" s="32"/>
      <c r="BK912" s="32"/>
      <c r="BL912" s="32"/>
      <c r="BM912" s="32"/>
      <c r="BN912" s="32"/>
      <c r="BO912" s="32"/>
      <c r="BP912" s="32"/>
      <c r="BQ912" s="32"/>
      <c r="BR912" s="32"/>
      <c r="BS912" s="32"/>
      <c r="BT912" s="32"/>
      <c r="BU912" s="32"/>
      <c r="BV912" s="32"/>
      <c r="BW912" s="32"/>
      <c r="BX912" s="32"/>
      <c r="BY912" s="32"/>
      <c r="BZ912" s="32"/>
      <c r="CA912" s="32"/>
      <c r="CB912" s="32"/>
    </row>
    <row r="913" spans="62:80">
      <c r="BJ913" s="32"/>
      <c r="BK913" s="32"/>
      <c r="BL913" s="32"/>
      <c r="BM913" s="32"/>
      <c r="BN913" s="32"/>
      <c r="BO913" s="32"/>
      <c r="BP913" s="32"/>
      <c r="BQ913" s="32"/>
      <c r="BR913" s="32"/>
      <c r="BS913" s="32"/>
      <c r="BT913" s="32"/>
      <c r="BU913" s="32"/>
      <c r="BV913" s="32"/>
      <c r="BW913" s="32"/>
      <c r="BX913" s="32"/>
      <c r="BY913" s="32"/>
      <c r="BZ913" s="32"/>
      <c r="CA913" s="32"/>
      <c r="CB913" s="32"/>
    </row>
    <row r="914" spans="62:80">
      <c r="BJ914" s="32"/>
      <c r="BK914" s="32"/>
      <c r="BL914" s="32"/>
      <c r="BM914" s="32"/>
      <c r="BN914" s="32"/>
      <c r="BO914" s="32"/>
      <c r="BP914" s="32"/>
      <c r="BQ914" s="32"/>
      <c r="BR914" s="32"/>
      <c r="BS914" s="32"/>
      <c r="BT914" s="32"/>
      <c r="BU914" s="32"/>
      <c r="BV914" s="32"/>
      <c r="BW914" s="32"/>
      <c r="BX914" s="32"/>
      <c r="BY914" s="32"/>
      <c r="BZ914" s="32"/>
      <c r="CA914" s="32"/>
      <c r="CB914" s="32"/>
    </row>
    <row r="915" spans="62:80">
      <c r="BJ915" s="32"/>
      <c r="BK915" s="32"/>
      <c r="BL915" s="32"/>
      <c r="BM915" s="32"/>
      <c r="BN915" s="32"/>
      <c r="BO915" s="32"/>
      <c r="BP915" s="32"/>
      <c r="BQ915" s="32"/>
      <c r="BR915" s="32"/>
      <c r="BS915" s="32"/>
      <c r="BT915" s="32"/>
      <c r="BU915" s="32"/>
      <c r="BV915" s="32"/>
      <c r="BW915" s="32"/>
      <c r="BX915" s="32"/>
      <c r="BY915" s="32"/>
      <c r="BZ915" s="32"/>
      <c r="CA915" s="32"/>
      <c r="CB915" s="32"/>
    </row>
    <row r="916" spans="62:80">
      <c r="BJ916" s="32"/>
      <c r="BK916" s="32"/>
      <c r="BL916" s="32"/>
      <c r="BM916" s="32"/>
      <c r="BN916" s="32"/>
      <c r="BO916" s="32"/>
      <c r="BP916" s="32"/>
      <c r="BQ916" s="32"/>
      <c r="BR916" s="32"/>
      <c r="BS916" s="32"/>
      <c r="BT916" s="32"/>
      <c r="BU916" s="32"/>
      <c r="BV916" s="32"/>
      <c r="BW916" s="32"/>
      <c r="BX916" s="32"/>
      <c r="BY916" s="32"/>
      <c r="BZ916" s="32"/>
      <c r="CA916" s="32"/>
      <c r="CB916" s="32"/>
    </row>
    <row r="917" spans="62:80">
      <c r="BJ917" s="32"/>
      <c r="BK917" s="32"/>
      <c r="BL917" s="32"/>
      <c r="BM917" s="32"/>
      <c r="BN917" s="32"/>
      <c r="BO917" s="32"/>
      <c r="BP917" s="32"/>
      <c r="BQ917" s="32"/>
      <c r="BR917" s="32"/>
      <c r="BS917" s="32"/>
      <c r="BT917" s="32"/>
      <c r="BU917" s="32"/>
      <c r="BV917" s="32"/>
      <c r="BW917" s="32"/>
      <c r="BX917" s="32"/>
      <c r="BY917" s="32"/>
      <c r="BZ917" s="32"/>
      <c r="CA917" s="32"/>
      <c r="CB917" s="32"/>
    </row>
    <row r="918" spans="62:80">
      <c r="BJ918" s="32"/>
      <c r="BK918" s="32"/>
      <c r="BL918" s="32"/>
      <c r="BM918" s="32"/>
      <c r="BN918" s="32"/>
      <c r="BO918" s="32"/>
      <c r="BP918" s="32"/>
      <c r="BQ918" s="32"/>
      <c r="BR918" s="32"/>
      <c r="BS918" s="32"/>
      <c r="BT918" s="32"/>
      <c r="BU918" s="32"/>
      <c r="BV918" s="32"/>
      <c r="BW918" s="32"/>
      <c r="BX918" s="32"/>
      <c r="BY918" s="32"/>
      <c r="BZ918" s="32"/>
      <c r="CA918" s="32"/>
      <c r="CB918" s="32"/>
    </row>
    <row r="919" spans="62:80">
      <c r="BJ919" s="32"/>
      <c r="BK919" s="32"/>
      <c r="BL919" s="32"/>
      <c r="BM919" s="32"/>
      <c r="BN919" s="32"/>
      <c r="BO919" s="32"/>
      <c r="BP919" s="32"/>
      <c r="BQ919" s="32"/>
      <c r="BR919" s="32"/>
      <c r="BS919" s="32"/>
      <c r="BT919" s="32"/>
      <c r="BU919" s="32"/>
      <c r="BV919" s="32"/>
      <c r="BW919" s="32"/>
      <c r="BX919" s="32"/>
      <c r="BY919" s="32"/>
      <c r="BZ919" s="32"/>
      <c r="CA919" s="32"/>
      <c r="CB919" s="32"/>
    </row>
    <row r="920" spans="62:80">
      <c r="BJ920" s="32"/>
      <c r="BK920" s="32"/>
      <c r="BL920" s="32"/>
      <c r="BM920" s="32"/>
      <c r="BN920" s="32"/>
      <c r="BO920" s="32"/>
      <c r="BP920" s="32"/>
      <c r="BQ920" s="32"/>
      <c r="BR920" s="32"/>
      <c r="BS920" s="32"/>
      <c r="BT920" s="32"/>
      <c r="BU920" s="32"/>
      <c r="BV920" s="32"/>
      <c r="BW920" s="32"/>
      <c r="BX920" s="32"/>
      <c r="BY920" s="32"/>
      <c r="BZ920" s="32"/>
      <c r="CA920" s="32"/>
      <c r="CB920" s="32"/>
    </row>
    <row r="921" spans="62:80">
      <c r="BJ921" s="32"/>
      <c r="BK921" s="32"/>
      <c r="BL921" s="32"/>
      <c r="BM921" s="32"/>
      <c r="BN921" s="32"/>
      <c r="BO921" s="32"/>
      <c r="BP921" s="32"/>
      <c r="BQ921" s="32"/>
      <c r="BR921" s="32"/>
      <c r="BS921" s="32"/>
      <c r="BT921" s="32"/>
      <c r="BU921" s="32"/>
      <c r="BV921" s="32"/>
      <c r="BW921" s="32"/>
      <c r="BX921" s="32"/>
      <c r="BY921" s="32"/>
      <c r="BZ921" s="32"/>
      <c r="CA921" s="32"/>
      <c r="CB921" s="32"/>
    </row>
    <row r="922" spans="62:80">
      <c r="BJ922" s="32"/>
      <c r="BK922" s="32"/>
      <c r="BL922" s="32"/>
      <c r="BM922" s="32"/>
      <c r="BN922" s="32"/>
      <c r="BO922" s="32"/>
      <c r="BP922" s="32"/>
      <c r="BQ922" s="32"/>
      <c r="BR922" s="32"/>
      <c r="BS922" s="32"/>
      <c r="BT922" s="32"/>
      <c r="BU922" s="32"/>
      <c r="BV922" s="32"/>
      <c r="BW922" s="32"/>
      <c r="BX922" s="32"/>
      <c r="BY922" s="32"/>
      <c r="BZ922" s="32"/>
      <c r="CA922" s="32"/>
      <c r="CB922" s="32"/>
    </row>
    <row r="923" spans="62:80">
      <c r="BJ923" s="32"/>
      <c r="BK923" s="32"/>
      <c r="BL923" s="32"/>
      <c r="BM923" s="32"/>
      <c r="BN923" s="32"/>
      <c r="BO923" s="32"/>
      <c r="BP923" s="32"/>
      <c r="BQ923" s="32"/>
      <c r="BR923" s="32"/>
      <c r="BS923" s="32"/>
      <c r="BT923" s="32"/>
      <c r="BU923" s="32"/>
      <c r="BV923" s="32"/>
      <c r="BW923" s="32"/>
      <c r="BX923" s="32"/>
      <c r="BY923" s="32"/>
      <c r="BZ923" s="32"/>
      <c r="CA923" s="32"/>
      <c r="CB923" s="32"/>
    </row>
    <row r="924" spans="62:80">
      <c r="BJ924" s="32"/>
      <c r="BK924" s="32"/>
      <c r="BL924" s="32"/>
      <c r="BM924" s="32"/>
      <c r="BN924" s="32"/>
      <c r="BO924" s="32"/>
      <c r="BP924" s="32"/>
      <c r="BQ924" s="32"/>
      <c r="BR924" s="32"/>
      <c r="BS924" s="32"/>
      <c r="BT924" s="32"/>
      <c r="BU924" s="32"/>
      <c r="BV924" s="32"/>
      <c r="BW924" s="32"/>
      <c r="BX924" s="32"/>
      <c r="BY924" s="32"/>
      <c r="BZ924" s="32"/>
      <c r="CA924" s="32"/>
      <c r="CB924" s="32"/>
    </row>
    <row r="925" spans="62:80">
      <c r="BJ925" s="32"/>
      <c r="BK925" s="32"/>
      <c r="BL925" s="32"/>
      <c r="BM925" s="32"/>
      <c r="BN925" s="32"/>
      <c r="BO925" s="32"/>
      <c r="BP925" s="32"/>
      <c r="BQ925" s="32"/>
      <c r="BR925" s="32"/>
      <c r="BS925" s="32"/>
      <c r="BT925" s="32"/>
      <c r="BU925" s="32"/>
      <c r="BV925" s="32"/>
      <c r="BW925" s="32"/>
      <c r="BX925" s="32"/>
      <c r="BY925" s="32"/>
      <c r="BZ925" s="32"/>
      <c r="CA925" s="32"/>
      <c r="CB925" s="32"/>
    </row>
    <row r="926" spans="62:80">
      <c r="BJ926" s="32"/>
      <c r="BK926" s="32"/>
      <c r="BL926" s="32"/>
      <c r="BM926" s="32"/>
      <c r="BN926" s="32"/>
      <c r="BO926" s="32"/>
      <c r="BP926" s="32"/>
      <c r="BQ926" s="32"/>
      <c r="BR926" s="32"/>
      <c r="BS926" s="32"/>
      <c r="BT926" s="32"/>
      <c r="BU926" s="32"/>
      <c r="BV926" s="32"/>
      <c r="BW926" s="32"/>
      <c r="BX926" s="32"/>
      <c r="BY926" s="32"/>
      <c r="BZ926" s="32"/>
      <c r="CA926" s="32"/>
      <c r="CB926" s="32"/>
    </row>
    <row r="927" spans="62:80">
      <c r="BJ927" s="32"/>
      <c r="BK927" s="32"/>
      <c r="BL927" s="32"/>
      <c r="BM927" s="32"/>
      <c r="BN927" s="32"/>
      <c r="BO927" s="32"/>
      <c r="BP927" s="32"/>
      <c r="BQ927" s="32"/>
      <c r="BR927" s="32"/>
      <c r="BS927" s="32"/>
      <c r="BT927" s="32"/>
      <c r="BU927" s="32"/>
      <c r="BV927" s="32"/>
      <c r="BW927" s="32"/>
      <c r="BX927" s="32"/>
      <c r="BY927" s="32"/>
      <c r="BZ927" s="32"/>
      <c r="CA927" s="32"/>
      <c r="CB927" s="32"/>
    </row>
    <row r="928" spans="62:80">
      <c r="BJ928" s="32"/>
      <c r="BK928" s="32"/>
      <c r="BL928" s="32"/>
      <c r="BM928" s="32"/>
      <c r="BN928" s="32"/>
      <c r="BO928" s="32"/>
      <c r="BP928" s="32"/>
      <c r="BQ928" s="32"/>
      <c r="BR928" s="32"/>
      <c r="BS928" s="32"/>
      <c r="BT928" s="32"/>
      <c r="BU928" s="32"/>
      <c r="BV928" s="32"/>
      <c r="BW928" s="32"/>
      <c r="BX928" s="32"/>
      <c r="BY928" s="32"/>
      <c r="BZ928" s="32"/>
      <c r="CA928" s="32"/>
      <c r="CB928" s="32"/>
    </row>
    <row r="929" spans="62:80">
      <c r="BJ929" s="32"/>
      <c r="BK929" s="32"/>
      <c r="BL929" s="32"/>
      <c r="BM929" s="32"/>
      <c r="BN929" s="32"/>
      <c r="BO929" s="32"/>
      <c r="BP929" s="32"/>
      <c r="BQ929" s="32"/>
      <c r="BR929" s="32"/>
      <c r="BS929" s="32"/>
      <c r="BT929" s="32"/>
      <c r="BU929" s="32"/>
      <c r="BV929" s="32"/>
      <c r="BW929" s="32"/>
      <c r="BX929" s="32"/>
      <c r="BY929" s="32"/>
      <c r="BZ929" s="32"/>
      <c r="CA929" s="32"/>
      <c r="CB929" s="32"/>
    </row>
    <row r="930" spans="62:80">
      <c r="BJ930" s="32"/>
      <c r="BK930" s="32"/>
      <c r="BL930" s="32"/>
      <c r="BM930" s="32"/>
      <c r="BN930" s="32"/>
      <c r="BO930" s="32"/>
      <c r="BP930" s="32"/>
      <c r="BQ930" s="32"/>
      <c r="BR930" s="32"/>
      <c r="BS930" s="32"/>
      <c r="BT930" s="32"/>
      <c r="BU930" s="32"/>
      <c r="BV930" s="32"/>
      <c r="BW930" s="32"/>
      <c r="BX930" s="32"/>
      <c r="BY930" s="32"/>
      <c r="BZ930" s="32"/>
      <c r="CA930" s="32"/>
      <c r="CB930" s="32"/>
    </row>
    <row r="931" spans="62:80">
      <c r="BJ931" s="32"/>
      <c r="BK931" s="32"/>
      <c r="BL931" s="32"/>
      <c r="BM931" s="32"/>
      <c r="BN931" s="32"/>
      <c r="BO931" s="32"/>
      <c r="BP931" s="32"/>
      <c r="BQ931" s="32"/>
      <c r="BR931" s="32"/>
      <c r="BS931" s="32"/>
      <c r="BT931" s="32"/>
      <c r="BU931" s="32"/>
      <c r="BV931" s="32"/>
      <c r="BW931" s="32"/>
      <c r="BX931" s="32"/>
      <c r="BY931" s="32"/>
      <c r="BZ931" s="32"/>
      <c r="CA931" s="32"/>
      <c r="CB931" s="32"/>
    </row>
    <row r="932" spans="62:80">
      <c r="BJ932" s="32"/>
      <c r="BK932" s="32"/>
      <c r="BL932" s="32"/>
      <c r="BM932" s="32"/>
      <c r="BN932" s="32"/>
      <c r="BO932" s="32"/>
      <c r="BP932" s="32"/>
      <c r="BQ932" s="32"/>
      <c r="BR932" s="32"/>
      <c r="BS932" s="32"/>
      <c r="BT932" s="32"/>
      <c r="BU932" s="32"/>
      <c r="BV932" s="32"/>
      <c r="BW932" s="32"/>
      <c r="BX932" s="32"/>
      <c r="BY932" s="32"/>
      <c r="BZ932" s="32"/>
      <c r="CA932" s="32"/>
      <c r="CB932" s="32"/>
    </row>
    <row r="933" spans="62:80">
      <c r="BJ933" s="32"/>
      <c r="BK933" s="32"/>
      <c r="BL933" s="32"/>
      <c r="BM933" s="32"/>
      <c r="BN933" s="32"/>
      <c r="BO933" s="32"/>
      <c r="BP933" s="32"/>
      <c r="BQ933" s="32"/>
      <c r="BR933" s="32"/>
      <c r="BS933" s="32"/>
      <c r="BT933" s="32"/>
      <c r="BU933" s="32"/>
      <c r="BV933" s="32"/>
      <c r="BW933" s="32"/>
      <c r="BX933" s="32"/>
      <c r="BY933" s="32"/>
      <c r="BZ933" s="32"/>
      <c r="CA933" s="32"/>
      <c r="CB933" s="32"/>
    </row>
    <row r="934" spans="62:80">
      <c r="BJ934" s="32"/>
      <c r="BK934" s="32"/>
      <c r="BL934" s="32"/>
      <c r="BM934" s="32"/>
      <c r="BN934" s="32"/>
      <c r="BO934" s="32"/>
      <c r="BP934" s="32"/>
      <c r="BQ934" s="32"/>
      <c r="BR934" s="32"/>
      <c r="BS934" s="32"/>
      <c r="BT934" s="32"/>
      <c r="BU934" s="32"/>
      <c r="BV934" s="32"/>
      <c r="BW934" s="32"/>
      <c r="BX934" s="32"/>
      <c r="BY934" s="32"/>
      <c r="BZ934" s="32"/>
      <c r="CA934" s="32"/>
      <c r="CB934" s="32"/>
    </row>
    <row r="935" spans="62:80">
      <c r="BJ935" s="32"/>
      <c r="BK935" s="32"/>
      <c r="BL935" s="32"/>
      <c r="BM935" s="32"/>
      <c r="BN935" s="32"/>
      <c r="BO935" s="32"/>
      <c r="BP935" s="32"/>
      <c r="BQ935" s="32"/>
      <c r="BR935" s="32"/>
      <c r="BS935" s="32"/>
      <c r="BT935" s="32"/>
      <c r="BU935" s="32"/>
      <c r="BV935" s="32"/>
      <c r="BW935" s="32"/>
      <c r="BX935" s="32"/>
      <c r="BY935" s="32"/>
      <c r="BZ935" s="32"/>
      <c r="CA935" s="32"/>
      <c r="CB935" s="32"/>
    </row>
    <row r="936" spans="62:80">
      <c r="BJ936" s="32"/>
      <c r="BK936" s="32"/>
      <c r="BL936" s="32"/>
      <c r="BM936" s="32"/>
      <c r="BN936" s="32"/>
      <c r="BO936" s="32"/>
      <c r="BP936" s="32"/>
      <c r="BQ936" s="32"/>
      <c r="BR936" s="32"/>
      <c r="BS936" s="32"/>
      <c r="BT936" s="32"/>
      <c r="BU936" s="32"/>
      <c r="BV936" s="32"/>
      <c r="BW936" s="32"/>
      <c r="BX936" s="32"/>
      <c r="BY936" s="32"/>
      <c r="BZ936" s="32"/>
      <c r="CA936" s="32"/>
      <c r="CB936" s="32"/>
    </row>
    <row r="937" spans="62:80">
      <c r="BJ937" s="32"/>
      <c r="BK937" s="32"/>
      <c r="BL937" s="32"/>
      <c r="BM937" s="32"/>
      <c r="BN937" s="32"/>
      <c r="BO937" s="32"/>
      <c r="BP937" s="32"/>
      <c r="BQ937" s="32"/>
      <c r="BR937" s="32"/>
      <c r="BS937" s="32"/>
      <c r="BT937" s="32"/>
      <c r="BU937" s="32"/>
      <c r="BV937" s="32"/>
      <c r="BW937" s="32"/>
      <c r="BX937" s="32"/>
      <c r="BY937" s="32"/>
      <c r="BZ937" s="32"/>
      <c r="CA937" s="32"/>
      <c r="CB937" s="32"/>
    </row>
    <row r="938" spans="62:80">
      <c r="BJ938" s="32"/>
      <c r="BK938" s="32"/>
      <c r="BL938" s="32"/>
      <c r="BM938" s="32"/>
      <c r="BN938" s="32"/>
      <c r="BO938" s="32"/>
      <c r="BP938" s="32"/>
      <c r="BQ938" s="32"/>
      <c r="BR938" s="32"/>
      <c r="BS938" s="32"/>
      <c r="BT938" s="32"/>
      <c r="BU938" s="32"/>
      <c r="BV938" s="32"/>
      <c r="BW938" s="32"/>
      <c r="BX938" s="32"/>
      <c r="BY938" s="32"/>
      <c r="BZ938" s="32"/>
      <c r="CA938" s="32"/>
      <c r="CB938" s="32"/>
    </row>
    <row r="939" spans="62:80">
      <c r="BJ939" s="32"/>
      <c r="BK939" s="32"/>
      <c r="BL939" s="32"/>
      <c r="BM939" s="32"/>
      <c r="BN939" s="32"/>
      <c r="BO939" s="32"/>
      <c r="BP939" s="32"/>
      <c r="BQ939" s="32"/>
      <c r="BR939" s="32"/>
      <c r="BS939" s="32"/>
      <c r="BT939" s="32"/>
      <c r="BU939" s="32"/>
      <c r="BV939" s="32"/>
      <c r="BW939" s="32"/>
      <c r="BX939" s="32"/>
      <c r="BY939" s="32"/>
      <c r="BZ939" s="32"/>
      <c r="CA939" s="32"/>
      <c r="CB939" s="32"/>
    </row>
    <row r="940" spans="62:80">
      <c r="BJ940" s="32"/>
      <c r="BK940" s="32"/>
      <c r="BL940" s="32"/>
      <c r="BM940" s="32"/>
      <c r="BN940" s="32"/>
      <c r="BO940" s="32"/>
      <c r="BP940" s="32"/>
      <c r="BQ940" s="32"/>
      <c r="BR940" s="32"/>
      <c r="BS940" s="32"/>
      <c r="BT940" s="32"/>
      <c r="BU940" s="32"/>
      <c r="BV940" s="32"/>
      <c r="BW940" s="32"/>
      <c r="BX940" s="32"/>
      <c r="BY940" s="32"/>
      <c r="BZ940" s="32"/>
      <c r="CA940" s="32"/>
      <c r="CB940" s="32"/>
    </row>
    <row r="941" spans="62:80">
      <c r="BJ941" s="32"/>
      <c r="BK941" s="32"/>
      <c r="BL941" s="32"/>
      <c r="BM941" s="32"/>
      <c r="BN941" s="32"/>
      <c r="BO941" s="32"/>
      <c r="BP941" s="32"/>
      <c r="BQ941" s="32"/>
      <c r="BR941" s="32"/>
      <c r="BS941" s="32"/>
      <c r="BT941" s="32"/>
      <c r="BU941" s="32"/>
      <c r="BV941" s="32"/>
      <c r="BW941" s="32"/>
      <c r="BX941" s="32"/>
      <c r="BY941" s="32"/>
      <c r="BZ941" s="32"/>
      <c r="CA941" s="32"/>
      <c r="CB941" s="32"/>
    </row>
    <row r="942" spans="62:80">
      <c r="BJ942" s="32"/>
      <c r="BK942" s="32"/>
      <c r="BL942" s="32"/>
      <c r="BM942" s="32"/>
      <c r="BN942" s="32"/>
      <c r="BO942" s="32"/>
      <c r="BP942" s="32"/>
      <c r="BQ942" s="32"/>
      <c r="BR942" s="32"/>
      <c r="BS942" s="32"/>
      <c r="BT942" s="32"/>
      <c r="BU942" s="32"/>
      <c r="BV942" s="32"/>
      <c r="BW942" s="32"/>
      <c r="BX942" s="32"/>
      <c r="BY942" s="32"/>
      <c r="BZ942" s="32"/>
      <c r="CA942" s="32"/>
      <c r="CB942" s="32"/>
    </row>
    <row r="943" spans="62:80">
      <c r="BJ943" s="32"/>
      <c r="BK943" s="32"/>
      <c r="BL943" s="32"/>
      <c r="BM943" s="32"/>
      <c r="BN943" s="32"/>
      <c r="BO943" s="32"/>
      <c r="BP943" s="32"/>
      <c r="BQ943" s="32"/>
      <c r="BR943" s="32"/>
      <c r="BS943" s="32"/>
      <c r="BT943" s="32"/>
      <c r="BU943" s="32"/>
      <c r="BV943" s="32"/>
      <c r="BW943" s="32"/>
      <c r="BX943" s="32"/>
      <c r="BY943" s="32"/>
      <c r="BZ943" s="32"/>
      <c r="CA943" s="32"/>
      <c r="CB943" s="32"/>
    </row>
    <row r="944" spans="62:80">
      <c r="BJ944" s="32"/>
      <c r="BK944" s="32"/>
      <c r="BL944" s="32"/>
      <c r="BM944" s="32"/>
      <c r="BN944" s="32"/>
      <c r="BO944" s="32"/>
      <c r="BP944" s="32"/>
      <c r="BQ944" s="32"/>
      <c r="BR944" s="32"/>
      <c r="BS944" s="32"/>
      <c r="BT944" s="32"/>
      <c r="BU944" s="32"/>
      <c r="BV944" s="32"/>
      <c r="BW944" s="32"/>
      <c r="BX944" s="32"/>
      <c r="BY944" s="32"/>
      <c r="BZ944" s="32"/>
      <c r="CA944" s="32"/>
      <c r="CB944" s="32"/>
    </row>
    <row r="945" spans="62:80">
      <c r="BJ945" s="32"/>
      <c r="BK945" s="32"/>
      <c r="BL945" s="32"/>
      <c r="BM945" s="32"/>
      <c r="BN945" s="32"/>
      <c r="BO945" s="32"/>
      <c r="BP945" s="32"/>
      <c r="BQ945" s="32"/>
      <c r="BR945" s="32"/>
      <c r="BS945" s="32"/>
      <c r="BT945" s="32"/>
      <c r="BU945" s="32"/>
      <c r="BV945" s="32"/>
      <c r="BW945" s="32"/>
      <c r="BX945" s="32"/>
      <c r="BY945" s="32"/>
      <c r="BZ945" s="32"/>
      <c r="CA945" s="32"/>
      <c r="CB945" s="32"/>
    </row>
    <row r="946" spans="62:80">
      <c r="BJ946" s="32"/>
      <c r="BK946" s="32"/>
      <c r="BL946" s="32"/>
      <c r="BM946" s="32"/>
      <c r="BN946" s="32"/>
      <c r="BO946" s="32"/>
      <c r="BP946" s="32"/>
      <c r="BQ946" s="32"/>
      <c r="BR946" s="32"/>
      <c r="BS946" s="32"/>
      <c r="BT946" s="32"/>
      <c r="BU946" s="32"/>
      <c r="BV946" s="32"/>
      <c r="BW946" s="32"/>
      <c r="BX946" s="32"/>
      <c r="BY946" s="32"/>
      <c r="BZ946" s="32"/>
      <c r="CA946" s="32"/>
      <c r="CB946" s="32"/>
    </row>
    <row r="947" spans="62:80">
      <c r="BJ947" s="32"/>
      <c r="BK947" s="32"/>
      <c r="BL947" s="32"/>
      <c r="BM947" s="32"/>
      <c r="BN947" s="32"/>
      <c r="BO947" s="32"/>
      <c r="BP947" s="32"/>
      <c r="BQ947" s="32"/>
      <c r="BR947" s="32"/>
      <c r="BS947" s="32"/>
      <c r="BT947" s="32"/>
      <c r="BU947" s="32"/>
      <c r="BV947" s="32"/>
      <c r="BW947" s="32"/>
      <c r="BX947" s="32"/>
      <c r="BY947" s="32"/>
      <c r="BZ947" s="32"/>
      <c r="CA947" s="32"/>
      <c r="CB947" s="32"/>
    </row>
    <row r="948" spans="62:80">
      <c r="BJ948" s="32"/>
      <c r="BK948" s="32"/>
      <c r="BL948" s="32"/>
      <c r="BM948" s="32"/>
      <c r="BN948" s="32"/>
      <c r="BO948" s="32"/>
      <c r="BP948" s="32"/>
      <c r="BQ948" s="32"/>
      <c r="BR948" s="32"/>
      <c r="BS948" s="32"/>
      <c r="BT948" s="32"/>
      <c r="BU948" s="32"/>
      <c r="BV948" s="32"/>
      <c r="BW948" s="32"/>
      <c r="BX948" s="32"/>
      <c r="BY948" s="32"/>
      <c r="BZ948" s="32"/>
      <c r="CA948" s="32"/>
      <c r="CB948" s="32"/>
    </row>
    <row r="949" spans="62:80">
      <c r="BJ949" s="32"/>
      <c r="BK949" s="32"/>
      <c r="BL949" s="32"/>
      <c r="BM949" s="32"/>
      <c r="BN949" s="32"/>
      <c r="BO949" s="32"/>
      <c r="BP949" s="32"/>
      <c r="BQ949" s="32"/>
      <c r="BR949" s="32"/>
      <c r="BS949" s="32"/>
      <c r="BT949" s="32"/>
      <c r="BU949" s="32"/>
      <c r="BV949" s="32"/>
      <c r="BW949" s="32"/>
      <c r="BX949" s="32"/>
      <c r="BY949" s="32"/>
      <c r="BZ949" s="32"/>
      <c r="CA949" s="32"/>
      <c r="CB949" s="32"/>
    </row>
    <row r="950" spans="62:80">
      <c r="BJ950" s="32"/>
      <c r="BK950" s="32"/>
      <c r="BL950" s="32"/>
      <c r="BM950" s="32"/>
      <c r="BN950" s="32"/>
      <c r="BO950" s="32"/>
      <c r="BP950" s="32"/>
      <c r="BQ950" s="32"/>
      <c r="BR950" s="32"/>
      <c r="BS950" s="32"/>
      <c r="BT950" s="32"/>
      <c r="BU950" s="32"/>
      <c r="BV950" s="32"/>
      <c r="BW950" s="32"/>
      <c r="BX950" s="32"/>
      <c r="BY950" s="32"/>
      <c r="BZ950" s="32"/>
      <c r="CA950" s="32"/>
      <c r="CB950" s="32"/>
    </row>
    <row r="951" spans="62:80">
      <c r="BJ951" s="32"/>
      <c r="BK951" s="32"/>
      <c r="BL951" s="32"/>
      <c r="BM951" s="32"/>
      <c r="BN951" s="32"/>
      <c r="BO951" s="32"/>
      <c r="BP951" s="32"/>
      <c r="BQ951" s="32"/>
      <c r="BR951" s="32"/>
      <c r="BS951" s="32"/>
      <c r="BT951" s="32"/>
      <c r="BU951" s="32"/>
      <c r="BV951" s="32"/>
      <c r="BW951" s="32"/>
      <c r="BX951" s="32"/>
      <c r="BY951" s="32"/>
      <c r="BZ951" s="32"/>
      <c r="CA951" s="32"/>
      <c r="CB951" s="32"/>
    </row>
    <row r="952" spans="62:80">
      <c r="BJ952" s="32"/>
      <c r="BK952" s="32"/>
      <c r="BL952" s="32"/>
      <c r="BM952" s="32"/>
      <c r="BN952" s="32"/>
      <c r="BO952" s="32"/>
      <c r="BP952" s="32"/>
      <c r="BQ952" s="32"/>
      <c r="BR952" s="32"/>
      <c r="BS952" s="32"/>
      <c r="BT952" s="32"/>
      <c r="BU952" s="32"/>
      <c r="BV952" s="32"/>
      <c r="BW952" s="32"/>
      <c r="BX952" s="32"/>
      <c r="BY952" s="32"/>
      <c r="BZ952" s="32"/>
      <c r="CA952" s="32"/>
      <c r="CB952" s="32"/>
    </row>
    <row r="953" spans="62:80">
      <c r="BJ953" s="32"/>
      <c r="BK953" s="32"/>
      <c r="BL953" s="32"/>
      <c r="BM953" s="32"/>
      <c r="BN953" s="32"/>
      <c r="BO953" s="32"/>
      <c r="BP953" s="32"/>
      <c r="BQ953" s="32"/>
      <c r="BR953" s="32"/>
      <c r="BS953" s="32"/>
      <c r="BT953" s="32"/>
      <c r="BU953" s="32"/>
      <c r="BV953" s="32"/>
      <c r="BW953" s="32"/>
      <c r="BX953" s="32"/>
      <c r="BY953" s="32"/>
      <c r="BZ953" s="32"/>
      <c r="CA953" s="32"/>
      <c r="CB953" s="32"/>
    </row>
    <row r="954" spans="62:80">
      <c r="BJ954" s="32"/>
      <c r="BK954" s="32"/>
      <c r="BL954" s="32"/>
      <c r="BM954" s="32"/>
      <c r="BN954" s="32"/>
      <c r="BO954" s="32"/>
      <c r="BP954" s="32"/>
      <c r="BQ954" s="32"/>
      <c r="BR954" s="32"/>
      <c r="BS954" s="32"/>
      <c r="BT954" s="32"/>
      <c r="BU954" s="32"/>
      <c r="BV954" s="32"/>
      <c r="BW954" s="32"/>
      <c r="BX954" s="32"/>
      <c r="BY954" s="32"/>
      <c r="BZ954" s="32"/>
      <c r="CA954" s="32"/>
      <c r="CB954" s="32"/>
    </row>
    <row r="955" spans="62:80">
      <c r="BJ955" s="32"/>
      <c r="BK955" s="32"/>
      <c r="BL955" s="32"/>
      <c r="BM955" s="32"/>
      <c r="BN955" s="32"/>
      <c r="BO955" s="32"/>
      <c r="BP955" s="32"/>
      <c r="BQ955" s="32"/>
      <c r="BR955" s="32"/>
      <c r="BS955" s="32"/>
      <c r="BT955" s="32"/>
      <c r="BU955" s="32"/>
      <c r="BV955" s="32"/>
      <c r="BW955" s="32"/>
      <c r="BX955" s="32"/>
      <c r="BY955" s="32"/>
      <c r="BZ955" s="32"/>
      <c r="CA955" s="32"/>
      <c r="CB955" s="32"/>
    </row>
    <row r="956" spans="62:80">
      <c r="BJ956" s="32"/>
      <c r="BK956" s="32"/>
      <c r="BL956" s="32"/>
      <c r="BM956" s="32"/>
      <c r="BN956" s="32"/>
      <c r="BO956" s="32"/>
      <c r="BP956" s="32"/>
      <c r="BQ956" s="32"/>
      <c r="BR956" s="32"/>
      <c r="BS956" s="32"/>
      <c r="BT956" s="32"/>
      <c r="BU956" s="32"/>
      <c r="BV956" s="32"/>
      <c r="BW956" s="32"/>
      <c r="BX956" s="32"/>
      <c r="BY956" s="32"/>
      <c r="BZ956" s="32"/>
      <c r="CA956" s="32"/>
      <c r="CB956" s="32"/>
    </row>
    <row r="957" spans="62:80">
      <c r="BJ957" s="32"/>
      <c r="BK957" s="32"/>
      <c r="BL957" s="32"/>
      <c r="BM957" s="32"/>
      <c r="BN957" s="32"/>
      <c r="BO957" s="32"/>
      <c r="BP957" s="32"/>
      <c r="BQ957" s="32"/>
      <c r="BR957" s="32"/>
      <c r="BS957" s="32"/>
      <c r="BT957" s="32"/>
      <c r="BU957" s="32"/>
      <c r="BV957" s="32"/>
      <c r="BW957" s="32"/>
      <c r="BX957" s="32"/>
      <c r="BY957" s="32"/>
      <c r="BZ957" s="32"/>
      <c r="CA957" s="32"/>
      <c r="CB957" s="32"/>
    </row>
    <row r="958" spans="62:80">
      <c r="BJ958" s="32"/>
      <c r="BK958" s="32"/>
      <c r="BL958" s="32"/>
      <c r="BM958" s="32"/>
      <c r="BN958" s="32"/>
      <c r="BO958" s="32"/>
      <c r="BP958" s="32"/>
      <c r="BQ958" s="32"/>
      <c r="BR958" s="32"/>
      <c r="BS958" s="32"/>
      <c r="BT958" s="32"/>
      <c r="BU958" s="32"/>
      <c r="BV958" s="32"/>
      <c r="BW958" s="32"/>
      <c r="BX958" s="32"/>
      <c r="BY958" s="32"/>
      <c r="BZ958" s="32"/>
      <c r="CA958" s="32"/>
      <c r="CB958" s="32"/>
    </row>
    <row r="959" spans="62:80">
      <c r="BJ959" s="32"/>
      <c r="BK959" s="32"/>
      <c r="BL959" s="32"/>
      <c r="BM959" s="32"/>
      <c r="BN959" s="32"/>
      <c r="BO959" s="32"/>
      <c r="BP959" s="32"/>
      <c r="BQ959" s="32"/>
      <c r="BR959" s="32"/>
      <c r="BS959" s="32"/>
      <c r="BT959" s="32"/>
      <c r="BU959" s="32"/>
      <c r="BV959" s="32"/>
      <c r="BW959" s="32"/>
      <c r="BX959" s="32"/>
      <c r="BY959" s="32"/>
      <c r="BZ959" s="32"/>
      <c r="CA959" s="32"/>
      <c r="CB959" s="32"/>
    </row>
    <row r="960" spans="62:80">
      <c r="BJ960" s="32"/>
      <c r="BK960" s="32"/>
      <c r="BL960" s="32"/>
      <c r="BM960" s="32"/>
      <c r="BN960" s="32"/>
      <c r="BO960" s="32"/>
      <c r="BP960" s="32"/>
      <c r="BQ960" s="32"/>
      <c r="BR960" s="32"/>
      <c r="BS960" s="32"/>
      <c r="BT960" s="32"/>
      <c r="BU960" s="32"/>
      <c r="BV960" s="32"/>
      <c r="BW960" s="32"/>
      <c r="BX960" s="32"/>
      <c r="BY960" s="32"/>
      <c r="BZ960" s="32"/>
      <c r="CA960" s="32"/>
      <c r="CB960" s="32"/>
    </row>
    <row r="961" spans="62:80">
      <c r="BJ961" s="32"/>
      <c r="BK961" s="32"/>
      <c r="BL961" s="32"/>
      <c r="BM961" s="32"/>
      <c r="BN961" s="32"/>
      <c r="BO961" s="32"/>
      <c r="BP961" s="32"/>
      <c r="BQ961" s="32"/>
      <c r="BR961" s="32"/>
      <c r="BS961" s="32"/>
      <c r="BT961" s="32"/>
      <c r="BU961" s="32"/>
      <c r="BV961" s="32"/>
      <c r="BW961" s="32"/>
      <c r="BX961" s="32"/>
      <c r="BY961" s="32"/>
      <c r="BZ961" s="32"/>
      <c r="CA961" s="32"/>
      <c r="CB961" s="32"/>
    </row>
    <row r="962" spans="62:80">
      <c r="BJ962" s="32"/>
      <c r="BK962" s="32"/>
      <c r="BL962" s="32"/>
      <c r="BM962" s="32"/>
      <c r="BN962" s="32"/>
      <c r="BO962" s="32"/>
      <c r="BP962" s="32"/>
      <c r="BQ962" s="32"/>
      <c r="BR962" s="32"/>
      <c r="BS962" s="32"/>
      <c r="BT962" s="32"/>
      <c r="BU962" s="32"/>
      <c r="BV962" s="32"/>
      <c r="BW962" s="32"/>
      <c r="BX962" s="32"/>
      <c r="BY962" s="32"/>
      <c r="BZ962" s="32"/>
      <c r="CA962" s="32"/>
      <c r="CB962" s="32"/>
    </row>
    <row r="963" spans="62:80">
      <c r="BJ963" s="32"/>
      <c r="BK963" s="32"/>
      <c r="BL963" s="32"/>
      <c r="BM963" s="32"/>
      <c r="BN963" s="32"/>
      <c r="BO963" s="32"/>
      <c r="BP963" s="32"/>
      <c r="BQ963" s="32"/>
      <c r="BR963" s="32"/>
      <c r="BS963" s="32"/>
      <c r="BT963" s="32"/>
      <c r="BU963" s="32"/>
      <c r="BV963" s="32"/>
      <c r="BW963" s="32"/>
      <c r="BX963" s="32"/>
      <c r="BY963" s="32"/>
      <c r="BZ963" s="32"/>
      <c r="CA963" s="32"/>
      <c r="CB963" s="32"/>
    </row>
    <row r="964" spans="62:80">
      <c r="BJ964" s="32"/>
      <c r="BK964" s="32"/>
      <c r="BL964" s="32"/>
      <c r="BM964" s="32"/>
      <c r="BN964" s="32"/>
      <c r="BO964" s="32"/>
      <c r="BP964" s="32"/>
      <c r="BQ964" s="32"/>
      <c r="BR964" s="32"/>
      <c r="BS964" s="32"/>
      <c r="BT964" s="32"/>
      <c r="BU964" s="32"/>
      <c r="BV964" s="32"/>
      <c r="BW964" s="32"/>
      <c r="BX964" s="32"/>
      <c r="BY964" s="32"/>
      <c r="BZ964" s="32"/>
      <c r="CA964" s="32"/>
      <c r="CB964" s="32"/>
    </row>
    <row r="965" spans="62:80">
      <c r="BJ965" s="32"/>
      <c r="BK965" s="32"/>
      <c r="BL965" s="32"/>
      <c r="BM965" s="32"/>
      <c r="BN965" s="32"/>
      <c r="BO965" s="32"/>
      <c r="BP965" s="32"/>
      <c r="BQ965" s="32"/>
      <c r="BR965" s="32"/>
      <c r="BS965" s="32"/>
      <c r="BT965" s="32"/>
      <c r="BU965" s="32"/>
      <c r="BV965" s="32"/>
      <c r="BW965" s="32"/>
      <c r="BX965" s="32"/>
      <c r="BY965" s="32"/>
      <c r="BZ965" s="32"/>
      <c r="CA965" s="32"/>
      <c r="CB965" s="32"/>
    </row>
    <row r="966" spans="62:80">
      <c r="BJ966" s="32"/>
      <c r="BK966" s="32"/>
      <c r="BL966" s="32"/>
      <c r="BM966" s="32"/>
      <c r="BN966" s="32"/>
      <c r="BO966" s="32"/>
      <c r="BP966" s="32"/>
      <c r="BQ966" s="32"/>
      <c r="BR966" s="32"/>
      <c r="BS966" s="32"/>
      <c r="BT966" s="32"/>
      <c r="BU966" s="32"/>
      <c r="BV966" s="32"/>
      <c r="BW966" s="32"/>
      <c r="BX966" s="32"/>
      <c r="BY966" s="32"/>
      <c r="BZ966" s="32"/>
      <c r="CA966" s="32"/>
      <c r="CB966" s="32"/>
    </row>
    <row r="967" spans="62:80">
      <c r="BJ967" s="32"/>
      <c r="BK967" s="32"/>
      <c r="BL967" s="32"/>
      <c r="BM967" s="32"/>
      <c r="BN967" s="32"/>
      <c r="BO967" s="32"/>
      <c r="BP967" s="32"/>
      <c r="BQ967" s="32"/>
      <c r="BR967" s="32"/>
      <c r="BS967" s="32"/>
      <c r="BT967" s="32"/>
      <c r="BU967" s="32"/>
      <c r="BV967" s="32"/>
      <c r="BW967" s="32"/>
      <c r="BX967" s="32"/>
      <c r="BY967" s="32"/>
      <c r="BZ967" s="32"/>
      <c r="CA967" s="32"/>
      <c r="CB967" s="32"/>
    </row>
    <row r="968" spans="62:80">
      <c r="BJ968" s="32"/>
      <c r="BK968" s="32"/>
      <c r="BL968" s="32"/>
      <c r="BM968" s="32"/>
      <c r="BN968" s="32"/>
      <c r="BO968" s="32"/>
      <c r="BP968" s="32"/>
      <c r="BQ968" s="32"/>
      <c r="BR968" s="32"/>
      <c r="BS968" s="32"/>
      <c r="BT968" s="32"/>
      <c r="BU968" s="32"/>
      <c r="BV968" s="32"/>
      <c r="BW968" s="32"/>
      <c r="BX968" s="32"/>
      <c r="BY968" s="32"/>
      <c r="BZ968" s="32"/>
      <c r="CA968" s="32"/>
      <c r="CB968" s="32"/>
    </row>
    <row r="969" spans="62:80">
      <c r="BJ969" s="32"/>
      <c r="BK969" s="32"/>
      <c r="BL969" s="32"/>
      <c r="BM969" s="32"/>
      <c r="BN969" s="32"/>
      <c r="BO969" s="32"/>
      <c r="BP969" s="32"/>
      <c r="BQ969" s="32"/>
      <c r="BR969" s="32"/>
      <c r="BS969" s="32"/>
      <c r="BT969" s="32"/>
      <c r="BU969" s="32"/>
      <c r="BV969" s="32"/>
      <c r="BW969" s="32"/>
      <c r="BX969" s="32"/>
      <c r="BY969" s="32"/>
      <c r="BZ969" s="32"/>
      <c r="CA969" s="32"/>
      <c r="CB969" s="32"/>
    </row>
    <row r="970" spans="62:80">
      <c r="BJ970" s="32"/>
      <c r="BK970" s="32"/>
      <c r="BL970" s="32"/>
      <c r="BM970" s="32"/>
      <c r="BN970" s="32"/>
      <c r="BO970" s="32"/>
      <c r="BP970" s="32"/>
      <c r="BQ970" s="32"/>
      <c r="BR970" s="32"/>
      <c r="BS970" s="32"/>
      <c r="BT970" s="32"/>
      <c r="BU970" s="32"/>
      <c r="BV970" s="32"/>
      <c r="BW970" s="32"/>
      <c r="BX970" s="32"/>
      <c r="BY970" s="32"/>
      <c r="BZ970" s="32"/>
      <c r="CA970" s="32"/>
      <c r="CB970" s="32"/>
    </row>
    <row r="971" spans="62:80">
      <c r="BJ971" s="32"/>
      <c r="BK971" s="32"/>
      <c r="BL971" s="32"/>
      <c r="BM971" s="32"/>
      <c r="BN971" s="32"/>
      <c r="BO971" s="32"/>
      <c r="BP971" s="32"/>
      <c r="BQ971" s="32"/>
      <c r="BR971" s="32"/>
      <c r="BS971" s="32"/>
      <c r="BT971" s="32"/>
      <c r="BU971" s="32"/>
      <c r="BV971" s="32"/>
      <c r="BW971" s="32"/>
      <c r="BX971" s="32"/>
      <c r="BY971" s="32"/>
      <c r="BZ971" s="32"/>
      <c r="CA971" s="32"/>
      <c r="CB971" s="32"/>
    </row>
    <row r="972" spans="62:80">
      <c r="BJ972" s="32"/>
      <c r="BK972" s="32"/>
      <c r="BL972" s="32"/>
      <c r="BM972" s="32"/>
      <c r="BN972" s="32"/>
      <c r="BO972" s="32"/>
      <c r="BP972" s="32"/>
      <c r="BQ972" s="32"/>
      <c r="BR972" s="32"/>
      <c r="BS972" s="32"/>
      <c r="BT972" s="32"/>
      <c r="BU972" s="32"/>
      <c r="BV972" s="32"/>
      <c r="BW972" s="32"/>
      <c r="BX972" s="32"/>
      <c r="BY972" s="32"/>
      <c r="BZ972" s="32"/>
      <c r="CA972" s="32"/>
      <c r="CB972" s="32"/>
    </row>
    <row r="973" spans="62:80">
      <c r="BJ973" s="32"/>
      <c r="BK973" s="32"/>
      <c r="BL973" s="32"/>
      <c r="BM973" s="32"/>
      <c r="BN973" s="32"/>
      <c r="BO973" s="32"/>
      <c r="BP973" s="32"/>
      <c r="BQ973" s="32"/>
      <c r="BR973" s="32"/>
      <c r="BS973" s="32"/>
      <c r="BT973" s="32"/>
      <c r="BU973" s="32"/>
      <c r="BV973" s="32"/>
      <c r="BW973" s="32"/>
      <c r="BX973" s="32"/>
      <c r="BY973" s="32"/>
      <c r="BZ973" s="32"/>
      <c r="CA973" s="32"/>
      <c r="CB973" s="32"/>
    </row>
    <row r="974" spans="62:80">
      <c r="BJ974" s="32"/>
      <c r="BK974" s="32"/>
      <c r="BL974" s="32"/>
      <c r="BM974" s="32"/>
      <c r="BN974" s="32"/>
      <c r="BO974" s="32"/>
      <c r="BP974" s="32"/>
      <c r="BQ974" s="32"/>
      <c r="BR974" s="32"/>
      <c r="BS974" s="32"/>
      <c r="BT974" s="32"/>
      <c r="BU974" s="32"/>
      <c r="BV974" s="32"/>
      <c r="BW974" s="32"/>
      <c r="BX974" s="32"/>
      <c r="BY974" s="32"/>
      <c r="BZ974" s="32"/>
      <c r="CA974" s="32"/>
      <c r="CB974" s="32"/>
    </row>
    <row r="975" spans="62:80">
      <c r="BJ975" s="32"/>
      <c r="BK975" s="32"/>
      <c r="BL975" s="32"/>
      <c r="BM975" s="32"/>
      <c r="BN975" s="32"/>
      <c r="BO975" s="32"/>
      <c r="BP975" s="32"/>
      <c r="BQ975" s="32"/>
      <c r="BR975" s="32"/>
      <c r="BS975" s="32"/>
      <c r="BT975" s="32"/>
      <c r="BU975" s="32"/>
      <c r="BV975" s="32"/>
      <c r="BW975" s="32"/>
      <c r="BX975" s="32"/>
      <c r="BY975" s="32"/>
      <c r="BZ975" s="32"/>
      <c r="CA975" s="32"/>
      <c r="CB975" s="32"/>
    </row>
    <row r="976" spans="62:80">
      <c r="BJ976" s="32"/>
      <c r="BK976" s="32"/>
      <c r="BL976" s="32"/>
      <c r="BM976" s="32"/>
      <c r="BN976" s="32"/>
      <c r="BO976" s="32"/>
      <c r="BP976" s="32"/>
      <c r="BQ976" s="32"/>
      <c r="BR976" s="32"/>
      <c r="BS976" s="32"/>
      <c r="BT976" s="32"/>
      <c r="BU976" s="32"/>
      <c r="BV976" s="32"/>
      <c r="BW976" s="32"/>
      <c r="BX976" s="32"/>
      <c r="BY976" s="32"/>
      <c r="BZ976" s="32"/>
      <c r="CA976" s="32"/>
      <c r="CB976" s="32"/>
    </row>
    <row r="977" spans="62:80">
      <c r="BJ977" s="32"/>
      <c r="BK977" s="32"/>
      <c r="BL977" s="32"/>
      <c r="BM977" s="32"/>
      <c r="BN977" s="32"/>
      <c r="BO977" s="32"/>
      <c r="BP977" s="32"/>
      <c r="BQ977" s="32"/>
      <c r="BR977" s="32"/>
      <c r="BS977" s="32"/>
      <c r="BT977" s="32"/>
      <c r="BU977" s="32"/>
      <c r="BV977" s="32"/>
      <c r="BW977" s="32"/>
      <c r="BX977" s="32"/>
      <c r="BY977" s="32"/>
      <c r="BZ977" s="32"/>
      <c r="CA977" s="32"/>
      <c r="CB977" s="32"/>
    </row>
    <row r="978" spans="62:80">
      <c r="BJ978" s="32"/>
      <c r="BK978" s="32"/>
      <c r="BL978" s="32"/>
      <c r="BM978" s="32"/>
      <c r="BN978" s="32"/>
      <c r="BO978" s="32"/>
      <c r="BP978" s="32"/>
      <c r="BQ978" s="32"/>
      <c r="BR978" s="32"/>
      <c r="BS978" s="32"/>
      <c r="BT978" s="32"/>
      <c r="BU978" s="32"/>
      <c r="BV978" s="32"/>
      <c r="BW978" s="32"/>
      <c r="BX978" s="32"/>
      <c r="BY978" s="32"/>
      <c r="BZ978" s="32"/>
      <c r="CA978" s="32"/>
      <c r="CB978" s="32"/>
    </row>
    <row r="979" spans="62:80">
      <c r="BJ979" s="32"/>
      <c r="BK979" s="32"/>
      <c r="BL979" s="32"/>
      <c r="BM979" s="32"/>
      <c r="BN979" s="32"/>
      <c r="BO979" s="32"/>
      <c r="BP979" s="32"/>
      <c r="BQ979" s="32"/>
      <c r="BR979" s="32"/>
      <c r="BS979" s="32"/>
      <c r="BT979" s="32"/>
      <c r="BU979" s="32"/>
      <c r="BV979" s="32"/>
      <c r="BW979" s="32"/>
      <c r="BX979" s="32"/>
      <c r="BY979" s="32"/>
      <c r="BZ979" s="32"/>
      <c r="CA979" s="32"/>
      <c r="CB979" s="32"/>
    </row>
    <row r="980" spans="62:80">
      <c r="BJ980" s="32"/>
      <c r="BK980" s="32"/>
      <c r="BL980" s="32"/>
      <c r="BM980" s="32"/>
      <c r="BN980" s="32"/>
      <c r="BO980" s="32"/>
      <c r="BP980" s="32"/>
      <c r="BQ980" s="32"/>
      <c r="BR980" s="32"/>
      <c r="BS980" s="32"/>
      <c r="BT980" s="32"/>
      <c r="BU980" s="32"/>
      <c r="BV980" s="32"/>
      <c r="BW980" s="32"/>
      <c r="BX980" s="32"/>
      <c r="BY980" s="32"/>
      <c r="BZ980" s="32"/>
      <c r="CA980" s="32"/>
      <c r="CB980" s="32"/>
    </row>
    <row r="981" spans="62:80">
      <c r="BJ981" s="32"/>
      <c r="BK981" s="32"/>
      <c r="BL981" s="32"/>
      <c r="BM981" s="32"/>
      <c r="BN981" s="32"/>
      <c r="BO981" s="32"/>
      <c r="BP981" s="32"/>
      <c r="BQ981" s="32"/>
      <c r="BR981" s="32"/>
      <c r="BS981" s="32"/>
      <c r="BT981" s="32"/>
      <c r="BU981" s="32"/>
      <c r="BV981" s="32"/>
      <c r="BW981" s="32"/>
      <c r="BX981" s="32"/>
      <c r="BY981" s="32"/>
      <c r="BZ981" s="32"/>
      <c r="CA981" s="32"/>
      <c r="CB981" s="32"/>
    </row>
    <row r="982" spans="62:80">
      <c r="BJ982" s="32"/>
      <c r="BK982" s="32"/>
      <c r="BL982" s="32"/>
      <c r="BM982" s="32"/>
      <c r="BN982" s="32"/>
      <c r="BO982" s="32"/>
      <c r="BP982" s="32"/>
      <c r="BQ982" s="32"/>
      <c r="BR982" s="32"/>
      <c r="BS982" s="32"/>
      <c r="BT982" s="32"/>
      <c r="BU982" s="32"/>
      <c r="BV982" s="32"/>
      <c r="BW982" s="32"/>
      <c r="BX982" s="32"/>
      <c r="BY982" s="32"/>
      <c r="BZ982" s="32"/>
      <c r="CA982" s="32"/>
      <c r="CB982" s="32"/>
    </row>
    <row r="983" spans="62:80">
      <c r="BJ983" s="32"/>
      <c r="BK983" s="32"/>
      <c r="BL983" s="32"/>
      <c r="BM983" s="32"/>
      <c r="BN983" s="32"/>
      <c r="BO983" s="32"/>
      <c r="BP983" s="32"/>
      <c r="BQ983" s="32"/>
      <c r="BR983" s="32"/>
      <c r="BS983" s="32"/>
      <c r="BT983" s="32"/>
      <c r="BU983" s="32"/>
      <c r="BV983" s="32"/>
      <c r="BW983" s="32"/>
      <c r="BX983" s="32"/>
      <c r="BY983" s="32"/>
      <c r="BZ983" s="32"/>
      <c r="CA983" s="32"/>
      <c r="CB983" s="32"/>
    </row>
    <row r="984" spans="62:80">
      <c r="BJ984" s="32"/>
      <c r="BK984" s="32"/>
      <c r="BL984" s="32"/>
      <c r="BM984" s="32"/>
      <c r="BN984" s="32"/>
      <c r="BO984" s="32"/>
      <c r="BP984" s="32"/>
      <c r="BQ984" s="32"/>
      <c r="BR984" s="32"/>
      <c r="BS984" s="32"/>
      <c r="BT984" s="32"/>
      <c r="BU984" s="32"/>
      <c r="BV984" s="32"/>
      <c r="BW984" s="32"/>
      <c r="BX984" s="32"/>
      <c r="BY984" s="32"/>
      <c r="BZ984" s="32"/>
      <c r="CA984" s="32"/>
      <c r="CB984" s="32"/>
    </row>
    <row r="985" spans="62:80">
      <c r="BJ985" s="32"/>
      <c r="BK985" s="32"/>
      <c r="BL985" s="32"/>
      <c r="BM985" s="32"/>
      <c r="BN985" s="32"/>
      <c r="BO985" s="32"/>
      <c r="BP985" s="32"/>
      <c r="BQ985" s="32"/>
      <c r="BR985" s="32"/>
      <c r="BS985" s="32"/>
      <c r="BT985" s="32"/>
      <c r="BU985" s="32"/>
      <c r="BV985" s="32"/>
      <c r="BW985" s="32"/>
      <c r="BX985" s="32"/>
      <c r="BY985" s="32"/>
      <c r="BZ985" s="32"/>
      <c r="CA985" s="32"/>
      <c r="CB985" s="32"/>
    </row>
    <row r="986" spans="62:80">
      <c r="BJ986" s="32"/>
      <c r="BK986" s="32"/>
      <c r="BL986" s="32"/>
      <c r="BM986" s="32"/>
      <c r="BN986" s="32"/>
      <c r="BO986" s="32"/>
      <c r="BP986" s="32"/>
      <c r="BQ986" s="32"/>
      <c r="BR986" s="32"/>
      <c r="BS986" s="32"/>
      <c r="BT986" s="32"/>
      <c r="BU986" s="32"/>
      <c r="BV986" s="32"/>
      <c r="BW986" s="32"/>
      <c r="BX986" s="32"/>
      <c r="BY986" s="32"/>
      <c r="BZ986" s="32"/>
      <c r="CA986" s="32"/>
      <c r="CB986" s="32"/>
    </row>
    <row r="987" spans="62:80">
      <c r="BJ987" s="32"/>
      <c r="BK987" s="32"/>
      <c r="BL987" s="32"/>
      <c r="BM987" s="32"/>
      <c r="BN987" s="32"/>
      <c r="BO987" s="32"/>
      <c r="BP987" s="32"/>
      <c r="BQ987" s="32"/>
      <c r="BR987" s="32"/>
      <c r="BS987" s="32"/>
      <c r="BT987" s="32"/>
      <c r="BU987" s="32"/>
      <c r="BV987" s="32"/>
      <c r="BW987" s="32"/>
      <c r="BX987" s="32"/>
      <c r="BY987" s="32"/>
      <c r="BZ987" s="32"/>
      <c r="CA987" s="32"/>
      <c r="CB987" s="32"/>
    </row>
    <row r="988" spans="62:80">
      <c r="BJ988" s="32"/>
      <c r="BK988" s="32"/>
      <c r="BL988" s="32"/>
      <c r="BM988" s="32"/>
      <c r="BN988" s="32"/>
      <c r="BO988" s="32"/>
      <c r="BP988" s="32"/>
      <c r="BQ988" s="32"/>
      <c r="BR988" s="32"/>
      <c r="BS988" s="32"/>
      <c r="BT988" s="32"/>
      <c r="BU988" s="32"/>
      <c r="BV988" s="32"/>
      <c r="BW988" s="32"/>
      <c r="BX988" s="32"/>
      <c r="BY988" s="32"/>
      <c r="BZ988" s="32"/>
      <c r="CA988" s="32"/>
      <c r="CB988" s="32"/>
    </row>
    <row r="989" spans="62:80">
      <c r="BJ989" s="32"/>
      <c r="BK989" s="32"/>
      <c r="BL989" s="32"/>
      <c r="BM989" s="32"/>
      <c r="BN989" s="32"/>
      <c r="BO989" s="32"/>
      <c r="BP989" s="32"/>
      <c r="BQ989" s="32"/>
      <c r="BR989" s="32"/>
      <c r="BS989" s="32"/>
      <c r="BT989" s="32"/>
      <c r="BU989" s="32"/>
      <c r="BV989" s="32"/>
      <c r="BW989" s="32"/>
      <c r="BX989" s="32"/>
      <c r="BY989" s="32"/>
      <c r="BZ989" s="32"/>
      <c r="CA989" s="32"/>
      <c r="CB989" s="32"/>
    </row>
    <row r="990" spans="62:80">
      <c r="BJ990" s="32"/>
      <c r="BK990" s="32"/>
      <c r="BL990" s="32"/>
      <c r="BM990" s="32"/>
      <c r="BN990" s="32"/>
      <c r="BO990" s="32"/>
      <c r="BP990" s="32"/>
      <c r="BQ990" s="32"/>
      <c r="BR990" s="32"/>
      <c r="BS990" s="32"/>
      <c r="BT990" s="32"/>
      <c r="BU990" s="32"/>
      <c r="BV990" s="32"/>
      <c r="BW990" s="32"/>
      <c r="BX990" s="32"/>
      <c r="BY990" s="32"/>
      <c r="BZ990" s="32"/>
      <c r="CA990" s="32"/>
      <c r="CB990" s="32"/>
    </row>
    <row r="991" spans="62:80">
      <c r="BJ991" s="32"/>
      <c r="BK991" s="32"/>
      <c r="BL991" s="32"/>
      <c r="BM991" s="32"/>
      <c r="BN991" s="32"/>
      <c r="BO991" s="32"/>
      <c r="BP991" s="32"/>
      <c r="BQ991" s="32"/>
      <c r="BR991" s="32"/>
      <c r="BS991" s="32"/>
      <c r="BT991" s="32"/>
      <c r="BU991" s="32"/>
      <c r="BV991" s="32"/>
      <c r="BW991" s="32"/>
      <c r="BX991" s="32"/>
      <c r="BY991" s="32"/>
      <c r="BZ991" s="32"/>
      <c r="CA991" s="32"/>
      <c r="CB991" s="32"/>
    </row>
    <row r="992" spans="62:80">
      <c r="BJ992" s="32"/>
      <c r="BK992" s="32"/>
      <c r="BL992" s="32"/>
      <c r="BM992" s="32"/>
      <c r="BN992" s="32"/>
      <c r="BO992" s="32"/>
      <c r="BP992" s="32"/>
      <c r="BQ992" s="32"/>
      <c r="BR992" s="32"/>
      <c r="BS992" s="32"/>
      <c r="BT992" s="32"/>
      <c r="BU992" s="32"/>
      <c r="BV992" s="32"/>
      <c r="BW992" s="32"/>
      <c r="BX992" s="32"/>
      <c r="BY992" s="32"/>
      <c r="BZ992" s="32"/>
      <c r="CA992" s="32"/>
      <c r="CB992" s="32"/>
    </row>
    <row r="993" spans="62:80">
      <c r="BJ993" s="32"/>
      <c r="BK993" s="32"/>
      <c r="BL993" s="32"/>
      <c r="BM993" s="32"/>
      <c r="BN993" s="32"/>
      <c r="BO993" s="32"/>
      <c r="BP993" s="32"/>
      <c r="BQ993" s="32"/>
      <c r="BR993" s="32"/>
      <c r="BS993" s="32"/>
      <c r="BT993" s="32"/>
      <c r="BU993" s="32"/>
      <c r="BV993" s="32"/>
      <c r="BW993" s="32"/>
      <c r="BX993" s="32"/>
      <c r="BY993" s="32"/>
      <c r="BZ993" s="32"/>
      <c r="CA993" s="32"/>
      <c r="CB993" s="32"/>
    </row>
    <row r="994" spans="62:80">
      <c r="BJ994" s="32"/>
      <c r="BK994" s="32"/>
      <c r="BL994" s="32"/>
      <c r="BM994" s="32"/>
      <c r="BN994" s="32"/>
      <c r="BO994" s="32"/>
      <c r="BP994" s="32"/>
      <c r="BQ994" s="32"/>
      <c r="BR994" s="32"/>
      <c r="BS994" s="32"/>
      <c r="BT994" s="32"/>
      <c r="BU994" s="32"/>
      <c r="BV994" s="32"/>
      <c r="BW994" s="32"/>
      <c r="BX994" s="32"/>
      <c r="BY994" s="32"/>
      <c r="BZ994" s="32"/>
      <c r="CA994" s="32"/>
      <c r="CB994" s="32"/>
    </row>
    <row r="995" spans="62:80">
      <c r="BJ995" s="32"/>
      <c r="BK995" s="32"/>
      <c r="BL995" s="32"/>
      <c r="BM995" s="32"/>
      <c r="BN995" s="32"/>
      <c r="BO995" s="32"/>
      <c r="BP995" s="32"/>
      <c r="BQ995" s="32"/>
      <c r="BR995" s="32"/>
      <c r="BS995" s="32"/>
      <c r="BT995" s="32"/>
      <c r="BU995" s="32"/>
      <c r="BV995" s="32"/>
      <c r="BW995" s="32"/>
      <c r="BX995" s="32"/>
      <c r="BY995" s="32"/>
      <c r="BZ995" s="32"/>
      <c r="CA995" s="32"/>
      <c r="CB995" s="32"/>
    </row>
    <row r="996" spans="62:80">
      <c r="BJ996" s="32"/>
      <c r="BK996" s="32"/>
      <c r="BL996" s="32"/>
      <c r="BM996" s="32"/>
      <c r="BN996" s="32"/>
      <c r="BO996" s="32"/>
      <c r="BP996" s="32"/>
      <c r="BQ996" s="32"/>
      <c r="BR996" s="32"/>
      <c r="BS996" s="32"/>
      <c r="BT996" s="32"/>
      <c r="BU996" s="32"/>
      <c r="BV996" s="32"/>
      <c r="BW996" s="32"/>
      <c r="BX996" s="32"/>
      <c r="BY996" s="32"/>
      <c r="BZ996" s="32"/>
      <c r="CA996" s="32"/>
      <c r="CB996" s="32"/>
    </row>
    <row r="997" spans="62:80">
      <c r="BJ997" s="32"/>
      <c r="BK997" s="32"/>
      <c r="BL997" s="32"/>
      <c r="BM997" s="32"/>
      <c r="BN997" s="32"/>
      <c r="BO997" s="32"/>
      <c r="BP997" s="32"/>
      <c r="BQ997" s="32"/>
      <c r="BR997" s="32"/>
      <c r="BS997" s="32"/>
      <c r="BT997" s="32"/>
      <c r="BU997" s="32"/>
      <c r="BV997" s="32"/>
      <c r="BW997" s="32"/>
      <c r="BX997" s="32"/>
      <c r="BY997" s="32"/>
      <c r="BZ997" s="32"/>
      <c r="CA997" s="32"/>
      <c r="CB997" s="32"/>
    </row>
    <row r="998" spans="62:80">
      <c r="BJ998" s="32"/>
      <c r="BK998" s="32"/>
      <c r="BL998" s="32"/>
      <c r="BM998" s="32"/>
      <c r="BN998" s="32"/>
      <c r="BO998" s="32"/>
      <c r="BP998" s="32"/>
      <c r="BQ998" s="32"/>
      <c r="BR998" s="32"/>
      <c r="BS998" s="32"/>
      <c r="BT998" s="32"/>
      <c r="BU998" s="32"/>
      <c r="BV998" s="32"/>
      <c r="BW998" s="32"/>
      <c r="BX998" s="32"/>
      <c r="BY998" s="32"/>
      <c r="BZ998" s="32"/>
      <c r="CA998" s="32"/>
      <c r="CB998" s="32"/>
    </row>
    <row r="999" spans="62:80">
      <c r="BJ999" s="32"/>
      <c r="BK999" s="32"/>
      <c r="BL999" s="32"/>
      <c r="BM999" s="32"/>
      <c r="BN999" s="32"/>
      <c r="BO999" s="32"/>
      <c r="BP999" s="32"/>
      <c r="BQ999" s="32"/>
      <c r="BR999" s="32"/>
      <c r="BS999" s="32"/>
      <c r="BT999" s="32"/>
      <c r="BU999" s="32"/>
      <c r="BV999" s="32"/>
      <c r="BW999" s="32"/>
      <c r="BX999" s="32"/>
      <c r="BY999" s="32"/>
      <c r="BZ999" s="32"/>
      <c r="CA999" s="32"/>
      <c r="CB999" s="32"/>
    </row>
    <row r="1000" spans="62:80">
      <c r="BJ1000" s="32"/>
      <c r="BK1000" s="32"/>
      <c r="BL1000" s="32"/>
      <c r="BM1000" s="32"/>
      <c r="BN1000" s="32"/>
      <c r="BO1000" s="32"/>
      <c r="BP1000" s="32"/>
      <c r="BQ1000" s="32"/>
      <c r="BR1000" s="32"/>
      <c r="BS1000" s="32"/>
      <c r="BT1000" s="32"/>
      <c r="BU1000" s="32"/>
      <c r="BV1000" s="32"/>
      <c r="BW1000" s="32"/>
      <c r="BX1000" s="32"/>
      <c r="BY1000" s="32"/>
      <c r="BZ1000" s="32"/>
      <c r="CA1000" s="32"/>
      <c r="CB1000" s="32"/>
    </row>
    <row r="1001" spans="62:80">
      <c r="BJ1001" s="32"/>
      <c r="BK1001" s="32"/>
      <c r="BL1001" s="32"/>
      <c r="BM1001" s="32"/>
      <c r="BN1001" s="32"/>
      <c r="BO1001" s="32"/>
      <c r="BP1001" s="32"/>
      <c r="BQ1001" s="32"/>
      <c r="BR1001" s="32"/>
      <c r="BS1001" s="32"/>
      <c r="BT1001" s="32"/>
      <c r="BU1001" s="32"/>
      <c r="BV1001" s="32"/>
      <c r="BW1001" s="32"/>
      <c r="BX1001" s="32"/>
      <c r="BY1001" s="32"/>
      <c r="BZ1001" s="32"/>
      <c r="CA1001" s="32"/>
      <c r="CB1001" s="32"/>
    </row>
    <row r="1002" spans="62:80">
      <c r="BJ1002" s="32"/>
      <c r="BK1002" s="32"/>
      <c r="BL1002" s="32"/>
      <c r="BM1002" s="32"/>
      <c r="BN1002" s="32"/>
      <c r="BO1002" s="32"/>
      <c r="BP1002" s="32"/>
      <c r="BQ1002" s="32"/>
      <c r="BR1002" s="32"/>
      <c r="BS1002" s="32"/>
      <c r="BT1002" s="32"/>
      <c r="BU1002" s="32"/>
      <c r="BV1002" s="32"/>
      <c r="BW1002" s="32"/>
      <c r="BX1002" s="32"/>
      <c r="BY1002" s="32"/>
      <c r="BZ1002" s="32"/>
      <c r="CA1002" s="32"/>
      <c r="CB1002" s="32"/>
    </row>
    <row r="1003" spans="62:80">
      <c r="BJ1003" s="32"/>
      <c r="BK1003" s="32"/>
      <c r="BL1003" s="32"/>
      <c r="BM1003" s="32"/>
      <c r="BN1003" s="32"/>
      <c r="BO1003" s="32"/>
      <c r="BP1003" s="32"/>
      <c r="BQ1003" s="32"/>
      <c r="BR1003" s="32"/>
      <c r="BS1003" s="32"/>
      <c r="BT1003" s="32"/>
      <c r="BU1003" s="32"/>
      <c r="BV1003" s="32"/>
      <c r="BW1003" s="32"/>
      <c r="BX1003" s="32"/>
      <c r="BY1003" s="32"/>
      <c r="BZ1003" s="32"/>
      <c r="CA1003" s="32"/>
      <c r="CB1003" s="32"/>
    </row>
    <row r="1004" spans="62:80">
      <c r="BJ1004" s="32"/>
      <c r="BK1004" s="32"/>
      <c r="BL1004" s="32"/>
      <c r="BM1004" s="32"/>
      <c r="BN1004" s="32"/>
      <c r="BO1004" s="32"/>
      <c r="BP1004" s="32"/>
      <c r="BQ1004" s="32"/>
      <c r="BR1004" s="32"/>
      <c r="BS1004" s="32"/>
      <c r="BT1004" s="32"/>
      <c r="BU1004" s="32"/>
      <c r="BV1004" s="32"/>
      <c r="BW1004" s="32"/>
      <c r="BX1004" s="32"/>
      <c r="BY1004" s="32"/>
      <c r="BZ1004" s="32"/>
      <c r="CA1004" s="32"/>
      <c r="CB1004" s="32"/>
    </row>
    <row r="1005" spans="62:80">
      <c r="BJ1005" s="32"/>
      <c r="BK1005" s="32"/>
      <c r="BL1005" s="32"/>
      <c r="BM1005" s="32"/>
      <c r="BN1005" s="32"/>
      <c r="BO1005" s="32"/>
      <c r="BP1005" s="32"/>
      <c r="BQ1005" s="32"/>
      <c r="BR1005" s="32"/>
      <c r="BS1005" s="32"/>
      <c r="BT1005" s="32"/>
      <c r="BU1005" s="32"/>
      <c r="BV1005" s="32"/>
      <c r="BW1005" s="32"/>
      <c r="BX1005" s="32"/>
      <c r="BY1005" s="32"/>
      <c r="BZ1005" s="32"/>
      <c r="CA1005" s="32"/>
      <c r="CB1005" s="32"/>
    </row>
    <row r="1006" spans="62:80">
      <c r="BJ1006" s="32"/>
      <c r="BK1006" s="32"/>
      <c r="BL1006" s="32"/>
      <c r="BM1006" s="32"/>
      <c r="BN1006" s="32"/>
      <c r="BO1006" s="32"/>
      <c r="BP1006" s="32"/>
      <c r="BQ1006" s="32"/>
      <c r="BR1006" s="32"/>
      <c r="BS1006" s="32"/>
      <c r="BT1006" s="32"/>
      <c r="BU1006" s="32"/>
      <c r="BV1006" s="32"/>
      <c r="BW1006" s="32"/>
      <c r="BX1006" s="32"/>
      <c r="BY1006" s="32"/>
      <c r="BZ1006" s="32"/>
      <c r="CA1006" s="32"/>
      <c r="CB1006" s="32"/>
    </row>
    <row r="1007" spans="62:80">
      <c r="BJ1007" s="32"/>
      <c r="BK1007" s="32"/>
      <c r="BL1007" s="32"/>
      <c r="BM1007" s="32"/>
      <c r="BN1007" s="32"/>
      <c r="BO1007" s="32"/>
      <c r="BP1007" s="32"/>
      <c r="BQ1007" s="32"/>
      <c r="BR1007" s="32"/>
      <c r="BS1007" s="32"/>
      <c r="BT1007" s="32"/>
      <c r="BU1007" s="32"/>
      <c r="BV1007" s="32"/>
      <c r="BW1007" s="32"/>
      <c r="BX1007" s="32"/>
      <c r="BY1007" s="32"/>
      <c r="BZ1007" s="32"/>
      <c r="CA1007" s="32"/>
      <c r="CB1007" s="32"/>
    </row>
    <row r="1008" spans="62:80">
      <c r="BJ1008" s="32"/>
      <c r="BK1008" s="32"/>
      <c r="BL1008" s="32"/>
      <c r="BM1008" s="32"/>
      <c r="BN1008" s="32"/>
      <c r="BO1008" s="32"/>
      <c r="BP1008" s="32"/>
      <c r="BQ1008" s="32"/>
      <c r="BR1008" s="32"/>
      <c r="BS1008" s="32"/>
      <c r="BT1008" s="32"/>
      <c r="BU1008" s="32"/>
      <c r="BV1008" s="32"/>
      <c r="BW1008" s="32"/>
      <c r="BX1008" s="32"/>
      <c r="BY1008" s="32"/>
      <c r="BZ1008" s="32"/>
      <c r="CA1008" s="32"/>
      <c r="CB1008" s="32"/>
    </row>
    <row r="1009" spans="62:80">
      <c r="BJ1009" s="32"/>
      <c r="BK1009" s="32"/>
      <c r="BL1009" s="32"/>
      <c r="BM1009" s="32"/>
      <c r="BN1009" s="32"/>
      <c r="BO1009" s="32"/>
      <c r="BP1009" s="32"/>
      <c r="BQ1009" s="32"/>
      <c r="BR1009" s="32"/>
      <c r="BS1009" s="32"/>
      <c r="BT1009" s="32"/>
      <c r="BU1009" s="32"/>
      <c r="BV1009" s="32"/>
      <c r="BW1009" s="32"/>
      <c r="BX1009" s="32"/>
      <c r="BY1009" s="32"/>
      <c r="BZ1009" s="32"/>
      <c r="CA1009" s="32"/>
      <c r="CB1009" s="32"/>
    </row>
    <row r="1010" spans="62:80">
      <c r="BJ1010" s="32"/>
      <c r="BK1010" s="32"/>
      <c r="BL1010" s="32"/>
      <c r="BM1010" s="32"/>
      <c r="BN1010" s="32"/>
      <c r="BO1010" s="32"/>
      <c r="BP1010" s="32"/>
      <c r="BQ1010" s="32"/>
      <c r="BR1010" s="32"/>
      <c r="BS1010" s="32"/>
      <c r="BT1010" s="32"/>
      <c r="BU1010" s="32"/>
      <c r="BV1010" s="32"/>
      <c r="BW1010" s="32"/>
      <c r="BX1010" s="32"/>
      <c r="BY1010" s="32"/>
      <c r="BZ1010" s="32"/>
      <c r="CA1010" s="32"/>
      <c r="CB1010" s="32"/>
    </row>
    <row r="1011" spans="62:80">
      <c r="BJ1011" s="32"/>
      <c r="BK1011" s="32"/>
      <c r="BL1011" s="32"/>
      <c r="BM1011" s="32"/>
      <c r="BN1011" s="32"/>
      <c r="BO1011" s="32"/>
      <c r="BP1011" s="32"/>
      <c r="BQ1011" s="32"/>
      <c r="BR1011" s="32"/>
      <c r="BS1011" s="32"/>
      <c r="BT1011" s="32"/>
      <c r="BU1011" s="32"/>
      <c r="BV1011" s="32"/>
      <c r="BW1011" s="32"/>
      <c r="BX1011" s="32"/>
      <c r="BY1011" s="32"/>
      <c r="BZ1011" s="32"/>
      <c r="CA1011" s="32"/>
      <c r="CB1011" s="32"/>
    </row>
    <row r="1012" spans="62:80">
      <c r="BJ1012" s="32"/>
      <c r="BK1012" s="32"/>
      <c r="BL1012" s="32"/>
      <c r="BM1012" s="32"/>
      <c r="BN1012" s="32"/>
      <c r="BO1012" s="32"/>
      <c r="BP1012" s="32"/>
      <c r="BQ1012" s="32"/>
      <c r="BR1012" s="32"/>
      <c r="BS1012" s="32"/>
      <c r="BT1012" s="32"/>
      <c r="BU1012" s="32"/>
      <c r="BV1012" s="32"/>
      <c r="BW1012" s="32"/>
      <c r="BX1012" s="32"/>
      <c r="BY1012" s="32"/>
      <c r="BZ1012" s="32"/>
      <c r="CA1012" s="32"/>
      <c r="CB1012" s="32"/>
    </row>
    <row r="1013" spans="62:80">
      <c r="BJ1013" s="32"/>
      <c r="BK1013" s="32"/>
      <c r="BL1013" s="32"/>
      <c r="BM1013" s="32"/>
      <c r="BN1013" s="32"/>
      <c r="BO1013" s="32"/>
      <c r="BP1013" s="32"/>
      <c r="BQ1013" s="32"/>
      <c r="BR1013" s="32"/>
      <c r="BS1013" s="32"/>
      <c r="BT1013" s="32"/>
      <c r="BU1013" s="32"/>
      <c r="BV1013" s="32"/>
      <c r="BW1013" s="32"/>
      <c r="BX1013" s="32"/>
      <c r="BY1013" s="32"/>
      <c r="BZ1013" s="32"/>
      <c r="CA1013" s="32"/>
      <c r="CB1013" s="32"/>
    </row>
    <row r="1014" spans="62:80">
      <c r="BJ1014" s="32"/>
      <c r="BK1014" s="32"/>
      <c r="BL1014" s="32"/>
      <c r="BM1014" s="32"/>
      <c r="BN1014" s="32"/>
      <c r="BO1014" s="32"/>
      <c r="BP1014" s="32"/>
      <c r="BQ1014" s="32"/>
      <c r="BR1014" s="32"/>
      <c r="BS1014" s="32"/>
      <c r="BT1014" s="32"/>
      <c r="BU1014" s="32"/>
      <c r="BV1014" s="32"/>
      <c r="BW1014" s="32"/>
      <c r="BX1014" s="32"/>
      <c r="BY1014" s="32"/>
      <c r="BZ1014" s="32"/>
      <c r="CA1014" s="32"/>
      <c r="CB1014" s="32"/>
    </row>
    <row r="1015" spans="62:80">
      <c r="BJ1015" s="32"/>
      <c r="BK1015" s="32"/>
      <c r="BL1015" s="32"/>
      <c r="BM1015" s="32"/>
      <c r="BN1015" s="32"/>
      <c r="BO1015" s="32"/>
      <c r="BP1015" s="32"/>
      <c r="BQ1015" s="32"/>
      <c r="BR1015" s="32"/>
      <c r="BS1015" s="32"/>
      <c r="BT1015" s="32"/>
      <c r="BU1015" s="32"/>
      <c r="BV1015" s="32"/>
      <c r="BW1015" s="32"/>
      <c r="BX1015" s="32"/>
      <c r="BY1015" s="32"/>
      <c r="BZ1015" s="32"/>
      <c r="CA1015" s="32"/>
      <c r="CB1015" s="32"/>
    </row>
    <row r="1016" spans="62:80">
      <c r="BJ1016" s="32"/>
      <c r="BK1016" s="32"/>
      <c r="BL1016" s="32"/>
      <c r="BM1016" s="32"/>
      <c r="BN1016" s="32"/>
      <c r="BO1016" s="32"/>
      <c r="BP1016" s="32"/>
      <c r="BQ1016" s="32"/>
      <c r="BR1016" s="32"/>
      <c r="BS1016" s="32"/>
      <c r="BT1016" s="32"/>
      <c r="BU1016" s="32"/>
      <c r="BV1016" s="32"/>
      <c r="BW1016" s="32"/>
      <c r="BX1016" s="32"/>
      <c r="BY1016" s="32"/>
      <c r="BZ1016" s="32"/>
      <c r="CA1016" s="32"/>
      <c r="CB1016" s="32"/>
    </row>
    <row r="1017" spans="62:80">
      <c r="BJ1017" s="32"/>
      <c r="BK1017" s="32"/>
      <c r="BL1017" s="32"/>
      <c r="BM1017" s="32"/>
      <c r="BN1017" s="32"/>
      <c r="BO1017" s="32"/>
      <c r="BP1017" s="32"/>
      <c r="BQ1017" s="32"/>
      <c r="BR1017" s="32"/>
      <c r="BS1017" s="32"/>
      <c r="BT1017" s="32"/>
      <c r="BU1017" s="32"/>
      <c r="BV1017" s="32"/>
      <c r="BW1017" s="32"/>
      <c r="BX1017" s="32"/>
      <c r="BY1017" s="32"/>
      <c r="BZ1017" s="32"/>
      <c r="CA1017" s="32"/>
      <c r="CB1017" s="32"/>
    </row>
    <row r="1018" spans="62:80">
      <c r="BJ1018" s="32"/>
      <c r="BK1018" s="32"/>
      <c r="BL1018" s="32"/>
      <c r="BM1018" s="32"/>
      <c r="BN1018" s="32"/>
      <c r="BO1018" s="32"/>
      <c r="BP1018" s="32"/>
      <c r="BQ1018" s="32"/>
      <c r="BR1018" s="32"/>
      <c r="BS1018" s="32"/>
      <c r="BT1018" s="32"/>
      <c r="BU1018" s="32"/>
      <c r="BV1018" s="32"/>
      <c r="BW1018" s="32"/>
      <c r="BX1018" s="32"/>
      <c r="BY1018" s="32"/>
      <c r="BZ1018" s="32"/>
      <c r="CA1018" s="32"/>
      <c r="CB1018" s="32"/>
    </row>
    <row r="1019" spans="62:80">
      <c r="BJ1019" s="32"/>
      <c r="BK1019" s="32"/>
      <c r="BL1019" s="32"/>
      <c r="BM1019" s="32"/>
      <c r="BN1019" s="32"/>
      <c r="BO1019" s="32"/>
      <c r="BP1019" s="32"/>
      <c r="BQ1019" s="32"/>
      <c r="BR1019" s="32"/>
      <c r="BS1019" s="32"/>
      <c r="BT1019" s="32"/>
      <c r="BU1019" s="32"/>
      <c r="BV1019" s="32"/>
      <c r="BW1019" s="32"/>
      <c r="BX1019" s="32"/>
      <c r="BY1019" s="32"/>
      <c r="BZ1019" s="32"/>
      <c r="CA1019" s="32"/>
      <c r="CB1019" s="32"/>
    </row>
    <row r="1020" spans="62:80">
      <c r="BJ1020" s="32"/>
      <c r="BK1020" s="32"/>
      <c r="BL1020" s="32"/>
      <c r="BM1020" s="32"/>
      <c r="BN1020" s="32"/>
      <c r="BO1020" s="32"/>
      <c r="BP1020" s="32"/>
      <c r="BQ1020" s="32"/>
      <c r="BR1020" s="32"/>
      <c r="BS1020" s="32"/>
      <c r="BT1020" s="32"/>
      <c r="BU1020" s="32"/>
      <c r="BV1020" s="32"/>
      <c r="BW1020" s="32"/>
      <c r="BX1020" s="32"/>
      <c r="BY1020" s="32"/>
      <c r="BZ1020" s="32"/>
      <c r="CA1020" s="32"/>
      <c r="CB1020" s="32"/>
    </row>
    <row r="1021" spans="62:80">
      <c r="BJ1021" s="32"/>
      <c r="BK1021" s="32"/>
      <c r="BL1021" s="32"/>
      <c r="BM1021" s="32"/>
      <c r="BN1021" s="32"/>
      <c r="BO1021" s="32"/>
      <c r="BP1021" s="32"/>
      <c r="BQ1021" s="32"/>
      <c r="BR1021" s="32"/>
      <c r="BS1021" s="32"/>
      <c r="BT1021" s="32"/>
      <c r="BU1021" s="32"/>
      <c r="BV1021" s="32"/>
      <c r="BW1021" s="32"/>
      <c r="BX1021" s="32"/>
      <c r="BY1021" s="32"/>
      <c r="BZ1021" s="32"/>
      <c r="CA1021" s="32"/>
      <c r="CB1021" s="32"/>
    </row>
    <row r="1022" spans="62:80">
      <c r="BJ1022" s="32"/>
      <c r="BK1022" s="32"/>
      <c r="BL1022" s="32"/>
      <c r="BM1022" s="32"/>
      <c r="BN1022" s="32"/>
      <c r="BO1022" s="32"/>
      <c r="BP1022" s="32"/>
      <c r="BQ1022" s="32"/>
      <c r="BR1022" s="32"/>
      <c r="BS1022" s="32"/>
      <c r="BT1022" s="32"/>
      <c r="BU1022" s="32"/>
      <c r="BV1022" s="32"/>
      <c r="BW1022" s="32"/>
      <c r="BX1022" s="32"/>
      <c r="BY1022" s="32"/>
      <c r="BZ1022" s="32"/>
      <c r="CA1022" s="32"/>
      <c r="CB1022" s="32"/>
    </row>
    <row r="1023" spans="62:80">
      <c r="BJ1023" s="32"/>
      <c r="BK1023" s="32"/>
      <c r="BL1023" s="32"/>
      <c r="BM1023" s="32"/>
      <c r="BN1023" s="32"/>
      <c r="BO1023" s="32"/>
      <c r="BP1023" s="32"/>
      <c r="BQ1023" s="32"/>
      <c r="BR1023" s="32"/>
      <c r="BS1023" s="32"/>
      <c r="BT1023" s="32"/>
      <c r="BU1023" s="32"/>
      <c r="BV1023" s="32"/>
      <c r="BW1023" s="32"/>
      <c r="BX1023" s="32"/>
      <c r="BY1023" s="32"/>
      <c r="BZ1023" s="32"/>
      <c r="CA1023" s="32"/>
      <c r="CB1023" s="32"/>
    </row>
    <row r="1024" spans="62:80">
      <c r="BJ1024" s="32"/>
      <c r="BK1024" s="32"/>
      <c r="BL1024" s="32"/>
      <c r="BM1024" s="32"/>
      <c r="BN1024" s="32"/>
      <c r="BO1024" s="32"/>
      <c r="BP1024" s="32"/>
      <c r="BQ1024" s="32"/>
      <c r="BR1024" s="32"/>
      <c r="BS1024" s="32"/>
      <c r="BT1024" s="32"/>
      <c r="BU1024" s="32"/>
      <c r="BV1024" s="32"/>
      <c r="BW1024" s="32"/>
      <c r="BX1024" s="32"/>
      <c r="BY1024" s="32"/>
      <c r="BZ1024" s="32"/>
      <c r="CA1024" s="32"/>
      <c r="CB1024" s="32"/>
    </row>
    <row r="1025" spans="62:80">
      <c r="BJ1025" s="32"/>
      <c r="BK1025" s="32"/>
      <c r="BL1025" s="32"/>
      <c r="BM1025" s="32"/>
      <c r="BN1025" s="32"/>
      <c r="BO1025" s="32"/>
      <c r="BP1025" s="32"/>
      <c r="BQ1025" s="32"/>
      <c r="BR1025" s="32"/>
      <c r="BS1025" s="32"/>
      <c r="BT1025" s="32"/>
      <c r="BU1025" s="32"/>
      <c r="BV1025" s="32"/>
      <c r="BW1025" s="32"/>
      <c r="BX1025" s="32"/>
      <c r="BY1025" s="32"/>
      <c r="BZ1025" s="32"/>
      <c r="CA1025" s="32"/>
      <c r="CB1025" s="32"/>
    </row>
    <row r="1026" spans="62:80">
      <c r="BJ1026" s="32"/>
      <c r="BK1026" s="32"/>
      <c r="BL1026" s="32"/>
      <c r="BM1026" s="32"/>
      <c r="BN1026" s="32"/>
      <c r="BO1026" s="32"/>
      <c r="BP1026" s="32"/>
      <c r="BQ1026" s="32"/>
      <c r="BR1026" s="32"/>
      <c r="BS1026" s="32"/>
      <c r="BT1026" s="32"/>
      <c r="BU1026" s="32"/>
      <c r="BV1026" s="32"/>
      <c r="BW1026" s="32"/>
      <c r="BX1026" s="32"/>
      <c r="BY1026" s="32"/>
      <c r="BZ1026" s="32"/>
      <c r="CA1026" s="32"/>
      <c r="CB1026" s="32"/>
    </row>
    <row r="1027" spans="62:80">
      <c r="BJ1027" s="32"/>
      <c r="BK1027" s="32"/>
      <c r="BL1027" s="32"/>
      <c r="BM1027" s="32"/>
      <c r="BN1027" s="32"/>
      <c r="BO1027" s="32"/>
      <c r="BP1027" s="32"/>
      <c r="BQ1027" s="32"/>
      <c r="BR1027" s="32"/>
      <c r="BS1027" s="32"/>
      <c r="BT1027" s="32"/>
      <c r="BU1027" s="32"/>
      <c r="BV1027" s="32"/>
      <c r="BW1027" s="32"/>
      <c r="BX1027" s="32"/>
      <c r="BY1027" s="32"/>
      <c r="BZ1027" s="32"/>
      <c r="CA1027" s="32"/>
      <c r="CB1027" s="32"/>
    </row>
    <row r="1028" spans="62:80">
      <c r="BJ1028" s="32"/>
      <c r="BK1028" s="32"/>
      <c r="BL1028" s="32"/>
      <c r="BM1028" s="32"/>
      <c r="BN1028" s="32"/>
      <c r="BO1028" s="32"/>
      <c r="BP1028" s="32"/>
      <c r="BQ1028" s="32"/>
      <c r="BR1028" s="32"/>
      <c r="BS1028" s="32"/>
      <c r="BT1028" s="32"/>
      <c r="BU1028" s="32"/>
      <c r="BV1028" s="32"/>
      <c r="BW1028" s="32"/>
      <c r="BX1028" s="32"/>
      <c r="BY1028" s="32"/>
      <c r="BZ1028" s="32"/>
      <c r="CA1028" s="32"/>
      <c r="CB1028" s="32"/>
    </row>
    <row r="1029" spans="62:80">
      <c r="BJ1029" s="32"/>
      <c r="BK1029" s="32"/>
      <c r="BL1029" s="32"/>
      <c r="BM1029" s="32"/>
      <c r="BN1029" s="32"/>
      <c r="BO1029" s="32"/>
      <c r="BP1029" s="32"/>
      <c r="BQ1029" s="32"/>
      <c r="BR1029" s="32"/>
      <c r="BS1029" s="32"/>
      <c r="BT1029" s="32"/>
      <c r="BU1029" s="32"/>
      <c r="BV1029" s="32"/>
      <c r="BW1029" s="32"/>
      <c r="BX1029" s="32"/>
      <c r="BY1029" s="32"/>
      <c r="BZ1029" s="32"/>
      <c r="CA1029" s="32"/>
      <c r="CB1029" s="32"/>
    </row>
    <row r="1030" spans="62:80">
      <c r="BJ1030" s="32"/>
      <c r="BK1030" s="32"/>
      <c r="BL1030" s="32"/>
      <c r="BM1030" s="32"/>
      <c r="BN1030" s="32"/>
      <c r="BO1030" s="32"/>
      <c r="BP1030" s="32"/>
      <c r="BQ1030" s="32"/>
      <c r="BR1030" s="32"/>
      <c r="BS1030" s="32"/>
      <c r="BT1030" s="32"/>
      <c r="BU1030" s="32"/>
      <c r="BV1030" s="32"/>
      <c r="BW1030" s="32"/>
      <c r="BX1030" s="32"/>
      <c r="BY1030" s="32"/>
      <c r="BZ1030" s="32"/>
      <c r="CA1030" s="32"/>
      <c r="CB1030" s="32"/>
    </row>
    <row r="1031" spans="62:80">
      <c r="BJ1031" s="32"/>
      <c r="BK1031" s="32"/>
      <c r="BL1031" s="32"/>
      <c r="BM1031" s="32"/>
      <c r="BN1031" s="32"/>
      <c r="BO1031" s="32"/>
      <c r="BP1031" s="32"/>
      <c r="BQ1031" s="32"/>
      <c r="BR1031" s="32"/>
      <c r="BS1031" s="32"/>
      <c r="BT1031" s="32"/>
      <c r="BU1031" s="32"/>
      <c r="BV1031" s="32"/>
      <c r="BW1031" s="32"/>
      <c r="BX1031" s="32"/>
      <c r="BY1031" s="32"/>
      <c r="BZ1031" s="32"/>
      <c r="CA1031" s="32"/>
      <c r="CB1031" s="32"/>
    </row>
    <row r="1032" spans="62:80">
      <c r="BJ1032" s="32"/>
      <c r="BK1032" s="32"/>
      <c r="BL1032" s="32"/>
      <c r="BM1032" s="32"/>
      <c r="BN1032" s="32"/>
      <c r="BO1032" s="32"/>
      <c r="BP1032" s="32"/>
      <c r="BQ1032" s="32"/>
      <c r="BR1032" s="32"/>
      <c r="BS1032" s="32"/>
      <c r="BT1032" s="32"/>
      <c r="BU1032" s="32"/>
      <c r="BV1032" s="32"/>
      <c r="BW1032" s="32"/>
      <c r="BX1032" s="32"/>
      <c r="BY1032" s="32"/>
      <c r="BZ1032" s="32"/>
      <c r="CA1032" s="32"/>
      <c r="CB1032" s="32"/>
    </row>
    <row r="1033" spans="62:80">
      <c r="BJ1033" s="32"/>
      <c r="BK1033" s="32"/>
      <c r="BL1033" s="32"/>
      <c r="BM1033" s="32"/>
      <c r="BN1033" s="32"/>
      <c r="BO1033" s="32"/>
      <c r="BP1033" s="32"/>
      <c r="BQ1033" s="32"/>
      <c r="BR1033" s="32"/>
      <c r="BS1033" s="32"/>
      <c r="BT1033" s="32"/>
      <c r="BU1033" s="32"/>
      <c r="BV1033" s="32"/>
      <c r="BW1033" s="32"/>
      <c r="BX1033" s="32"/>
      <c r="BY1033" s="32"/>
      <c r="BZ1033" s="32"/>
      <c r="CA1033" s="32"/>
      <c r="CB1033" s="32"/>
    </row>
    <row r="1034" spans="62:80">
      <c r="BJ1034" s="32"/>
      <c r="BK1034" s="32"/>
      <c r="BL1034" s="32"/>
      <c r="BM1034" s="32"/>
      <c r="BN1034" s="32"/>
      <c r="BO1034" s="32"/>
      <c r="BP1034" s="32"/>
      <c r="BQ1034" s="32"/>
      <c r="BR1034" s="32"/>
      <c r="BS1034" s="32"/>
      <c r="BT1034" s="32"/>
      <c r="BU1034" s="32"/>
      <c r="BV1034" s="32"/>
      <c r="BW1034" s="32"/>
      <c r="BX1034" s="32"/>
      <c r="BY1034" s="32"/>
      <c r="BZ1034" s="32"/>
      <c r="CA1034" s="32"/>
      <c r="CB1034" s="32"/>
    </row>
    <row r="1035" spans="62:80">
      <c r="BJ1035" s="32"/>
      <c r="BK1035" s="32"/>
      <c r="BL1035" s="32"/>
      <c r="BM1035" s="32"/>
      <c r="BN1035" s="32"/>
      <c r="BO1035" s="32"/>
      <c r="BP1035" s="32"/>
      <c r="BQ1035" s="32"/>
      <c r="BR1035" s="32"/>
      <c r="BS1035" s="32"/>
      <c r="BT1035" s="32"/>
      <c r="BU1035" s="32"/>
      <c r="BV1035" s="32"/>
      <c r="BW1035" s="32"/>
      <c r="BX1035" s="32"/>
      <c r="BY1035" s="32"/>
      <c r="BZ1035" s="32"/>
      <c r="CA1035" s="32"/>
      <c r="CB1035" s="32"/>
    </row>
    <row r="1036" spans="62:80">
      <c r="BJ1036" s="32"/>
      <c r="BK1036" s="32"/>
      <c r="BL1036" s="32"/>
      <c r="BM1036" s="32"/>
      <c r="BN1036" s="32"/>
      <c r="BO1036" s="32"/>
      <c r="BP1036" s="32"/>
      <c r="BQ1036" s="32"/>
      <c r="BR1036" s="32"/>
      <c r="BS1036" s="32"/>
      <c r="BT1036" s="32"/>
      <c r="BU1036" s="32"/>
      <c r="BV1036" s="32"/>
      <c r="BW1036" s="32"/>
      <c r="BX1036" s="32"/>
      <c r="BY1036" s="32"/>
      <c r="BZ1036" s="32"/>
      <c r="CA1036" s="32"/>
      <c r="CB1036" s="32"/>
    </row>
    <row r="1037" spans="62:80">
      <c r="BJ1037" s="32"/>
      <c r="BK1037" s="32"/>
      <c r="BL1037" s="32"/>
      <c r="BM1037" s="32"/>
      <c r="BN1037" s="32"/>
      <c r="BO1037" s="32"/>
      <c r="BP1037" s="32"/>
      <c r="BQ1037" s="32"/>
      <c r="BR1037" s="32"/>
      <c r="BS1037" s="32"/>
      <c r="BT1037" s="32"/>
      <c r="BU1037" s="32"/>
      <c r="BV1037" s="32"/>
      <c r="BW1037" s="32"/>
      <c r="BX1037" s="32"/>
      <c r="BY1037" s="32"/>
      <c r="BZ1037" s="32"/>
      <c r="CA1037" s="32"/>
      <c r="CB1037" s="32"/>
    </row>
    <row r="1038" spans="62:80">
      <c r="BJ1038" s="32"/>
      <c r="BK1038" s="32"/>
      <c r="BL1038" s="32"/>
      <c r="BM1038" s="32"/>
      <c r="BN1038" s="32"/>
      <c r="BO1038" s="32"/>
      <c r="BP1038" s="32"/>
      <c r="BQ1038" s="32"/>
      <c r="BR1038" s="32"/>
      <c r="BS1038" s="32"/>
      <c r="BT1038" s="32"/>
      <c r="BU1038" s="32"/>
      <c r="BV1038" s="32"/>
      <c r="BW1038" s="32"/>
      <c r="BX1038" s="32"/>
      <c r="BY1038" s="32"/>
      <c r="BZ1038" s="32"/>
      <c r="CA1038" s="32"/>
      <c r="CB1038" s="32"/>
    </row>
    <row r="1039" spans="62:80">
      <c r="BJ1039" s="32"/>
      <c r="BK1039" s="32"/>
      <c r="BL1039" s="32"/>
      <c r="BM1039" s="32"/>
      <c r="BN1039" s="32"/>
      <c r="BO1039" s="32"/>
      <c r="BP1039" s="32"/>
      <c r="BQ1039" s="32"/>
      <c r="BR1039" s="32"/>
      <c r="BS1039" s="32"/>
      <c r="BT1039" s="32"/>
      <c r="BU1039" s="32"/>
      <c r="BV1039" s="32"/>
      <c r="BW1039" s="32"/>
      <c r="BX1039" s="32"/>
      <c r="BY1039" s="32"/>
      <c r="BZ1039" s="32"/>
      <c r="CA1039" s="32"/>
      <c r="CB1039" s="32"/>
    </row>
    <row r="1040" spans="62:80">
      <c r="BJ1040" s="32"/>
      <c r="BK1040" s="32"/>
      <c r="BL1040" s="32"/>
      <c r="BM1040" s="32"/>
      <c r="BN1040" s="32"/>
      <c r="BO1040" s="32"/>
      <c r="BP1040" s="32"/>
      <c r="BQ1040" s="32"/>
      <c r="BR1040" s="32"/>
      <c r="BS1040" s="32"/>
      <c r="BT1040" s="32"/>
      <c r="BU1040" s="32"/>
      <c r="BV1040" s="32"/>
      <c r="BW1040" s="32"/>
      <c r="BX1040" s="32"/>
      <c r="BY1040" s="32"/>
      <c r="BZ1040" s="32"/>
      <c r="CA1040" s="32"/>
      <c r="CB1040" s="32"/>
    </row>
    <row r="1041" spans="62:80">
      <c r="BJ1041" s="32"/>
      <c r="BK1041" s="32"/>
      <c r="BL1041" s="32"/>
      <c r="BM1041" s="32"/>
      <c r="BN1041" s="32"/>
      <c r="BO1041" s="32"/>
      <c r="BP1041" s="32"/>
      <c r="BQ1041" s="32"/>
      <c r="BR1041" s="32"/>
      <c r="BS1041" s="32"/>
      <c r="BT1041" s="32"/>
      <c r="BU1041" s="32"/>
      <c r="BV1041" s="32"/>
      <c r="BW1041" s="32"/>
      <c r="BX1041" s="32"/>
      <c r="BY1041" s="32"/>
      <c r="BZ1041" s="32"/>
      <c r="CA1041" s="32"/>
      <c r="CB1041" s="32"/>
    </row>
    <row r="1042" spans="62:80">
      <c r="BJ1042" s="32"/>
      <c r="BK1042" s="32"/>
      <c r="BL1042" s="32"/>
      <c r="BM1042" s="32"/>
      <c r="BN1042" s="32"/>
      <c r="BO1042" s="32"/>
      <c r="BP1042" s="32"/>
      <c r="BQ1042" s="32"/>
      <c r="BR1042" s="32"/>
      <c r="BS1042" s="32"/>
      <c r="BT1042" s="32"/>
      <c r="BU1042" s="32"/>
      <c r="BV1042" s="32"/>
      <c r="BW1042" s="32"/>
      <c r="BX1042" s="32"/>
      <c r="BY1042" s="32"/>
      <c r="BZ1042" s="32"/>
      <c r="CA1042" s="32"/>
      <c r="CB1042" s="32"/>
    </row>
    <row r="1043" spans="62:80">
      <c r="BJ1043" s="32"/>
      <c r="BK1043" s="32"/>
      <c r="BL1043" s="32"/>
      <c r="BM1043" s="32"/>
      <c r="BN1043" s="32"/>
      <c r="BO1043" s="32"/>
      <c r="BP1043" s="32"/>
      <c r="BQ1043" s="32"/>
      <c r="BR1043" s="32"/>
      <c r="BS1043" s="32"/>
      <c r="BT1043" s="32"/>
      <c r="BU1043" s="32"/>
      <c r="BV1043" s="32"/>
      <c r="BW1043" s="32"/>
      <c r="BX1043" s="32"/>
      <c r="BY1043" s="32"/>
      <c r="BZ1043" s="32"/>
      <c r="CA1043" s="32"/>
      <c r="CB1043" s="32"/>
    </row>
    <row r="1044" spans="62:80">
      <c r="BJ1044" s="32"/>
      <c r="BK1044" s="32"/>
      <c r="BL1044" s="32"/>
      <c r="BM1044" s="32"/>
      <c r="BN1044" s="32"/>
      <c r="BO1044" s="32"/>
      <c r="BP1044" s="32"/>
      <c r="BQ1044" s="32"/>
      <c r="BR1044" s="32"/>
      <c r="BS1044" s="32"/>
      <c r="BT1044" s="32"/>
      <c r="BU1044" s="32"/>
      <c r="BV1044" s="32"/>
      <c r="BW1044" s="32"/>
      <c r="BX1044" s="32"/>
      <c r="BY1044" s="32"/>
      <c r="BZ1044" s="32"/>
      <c r="CA1044" s="32"/>
      <c r="CB1044" s="32"/>
    </row>
    <row r="1045" spans="62:80">
      <c r="BJ1045" s="32"/>
      <c r="BK1045" s="32"/>
      <c r="BL1045" s="32"/>
      <c r="BM1045" s="32"/>
      <c r="BN1045" s="32"/>
      <c r="BO1045" s="32"/>
      <c r="BP1045" s="32"/>
      <c r="BQ1045" s="32"/>
      <c r="BR1045" s="32"/>
      <c r="BS1045" s="32"/>
      <c r="BT1045" s="32"/>
      <c r="BU1045" s="32"/>
      <c r="BV1045" s="32"/>
      <c r="BW1045" s="32"/>
      <c r="BX1045" s="32"/>
      <c r="BY1045" s="32"/>
      <c r="BZ1045" s="32"/>
      <c r="CA1045" s="32"/>
      <c r="CB1045" s="32"/>
    </row>
    <row r="1046" spans="62:80">
      <c r="BJ1046" s="32"/>
      <c r="BK1046" s="32"/>
      <c r="BL1046" s="32"/>
      <c r="BM1046" s="32"/>
      <c r="BN1046" s="32"/>
      <c r="BO1046" s="32"/>
      <c r="BP1046" s="32"/>
      <c r="BQ1046" s="32"/>
      <c r="BR1046" s="32"/>
      <c r="BS1046" s="32"/>
      <c r="BT1046" s="32"/>
      <c r="BU1046" s="32"/>
      <c r="BV1046" s="32"/>
      <c r="BW1046" s="32"/>
      <c r="BX1046" s="32"/>
      <c r="BY1046" s="32"/>
      <c r="BZ1046" s="32"/>
      <c r="CA1046" s="32"/>
      <c r="CB1046" s="32"/>
    </row>
    <row r="1047" spans="62:80">
      <c r="BJ1047" s="32"/>
      <c r="BK1047" s="32"/>
      <c r="BL1047" s="32"/>
      <c r="BM1047" s="32"/>
      <c r="BN1047" s="32"/>
      <c r="BO1047" s="32"/>
      <c r="BP1047" s="32"/>
      <c r="BQ1047" s="32"/>
      <c r="BR1047" s="32"/>
      <c r="BS1047" s="32"/>
      <c r="BT1047" s="32"/>
      <c r="BU1047" s="32"/>
      <c r="BV1047" s="32"/>
      <c r="BW1047" s="32"/>
      <c r="BX1047" s="32"/>
      <c r="BY1047" s="32"/>
      <c r="BZ1047" s="32"/>
      <c r="CA1047" s="32"/>
      <c r="CB1047" s="32"/>
    </row>
    <row r="1048" spans="62:80">
      <c r="BJ1048" s="32"/>
      <c r="BK1048" s="32"/>
      <c r="BL1048" s="32"/>
      <c r="BM1048" s="32"/>
      <c r="BN1048" s="32"/>
      <c r="BO1048" s="32"/>
      <c r="BP1048" s="32"/>
      <c r="BQ1048" s="32"/>
      <c r="BR1048" s="32"/>
      <c r="BS1048" s="32"/>
      <c r="BT1048" s="32"/>
      <c r="BU1048" s="32"/>
      <c r="BV1048" s="32"/>
      <c r="BW1048" s="32"/>
      <c r="BX1048" s="32"/>
      <c r="BY1048" s="32"/>
      <c r="BZ1048" s="32"/>
      <c r="CA1048" s="32"/>
      <c r="CB1048" s="32"/>
    </row>
    <row r="1049" spans="62:80">
      <c r="BJ1049" s="32"/>
      <c r="BK1049" s="32"/>
      <c r="BL1049" s="32"/>
      <c r="BM1049" s="32"/>
      <c r="BN1049" s="32"/>
      <c r="BO1049" s="32"/>
      <c r="BP1049" s="32"/>
      <c r="BQ1049" s="32"/>
      <c r="BR1049" s="32"/>
      <c r="BS1049" s="32"/>
      <c r="BT1049" s="32"/>
      <c r="BU1049" s="32"/>
      <c r="BV1049" s="32"/>
      <c r="BW1049" s="32"/>
      <c r="BX1049" s="32"/>
      <c r="BY1049" s="32"/>
      <c r="BZ1049" s="32"/>
      <c r="CA1049" s="32"/>
      <c r="CB1049" s="32"/>
    </row>
    <row r="1050" spans="62:80">
      <c r="BJ1050" s="32"/>
      <c r="BK1050" s="32"/>
      <c r="BL1050" s="32"/>
      <c r="BM1050" s="32"/>
      <c r="BN1050" s="32"/>
      <c r="BO1050" s="32"/>
      <c r="BP1050" s="32"/>
      <c r="BQ1050" s="32"/>
      <c r="BR1050" s="32"/>
      <c r="BS1050" s="32"/>
      <c r="BT1050" s="32"/>
      <c r="BU1050" s="32"/>
      <c r="BV1050" s="32"/>
      <c r="BW1050" s="32"/>
      <c r="BX1050" s="32"/>
      <c r="BY1050" s="32"/>
      <c r="BZ1050" s="32"/>
      <c r="CA1050" s="32"/>
      <c r="CB1050" s="32"/>
    </row>
    <row r="1051" spans="62:80">
      <c r="BJ1051" s="32"/>
      <c r="BK1051" s="32"/>
      <c r="BL1051" s="32"/>
      <c r="BM1051" s="32"/>
      <c r="BN1051" s="32"/>
      <c r="BO1051" s="32"/>
      <c r="BP1051" s="32"/>
      <c r="BQ1051" s="32"/>
      <c r="BR1051" s="32"/>
      <c r="BS1051" s="32"/>
      <c r="BT1051" s="32"/>
      <c r="BU1051" s="32"/>
      <c r="BV1051" s="32"/>
      <c r="BW1051" s="32"/>
      <c r="BX1051" s="32"/>
      <c r="BY1051" s="32"/>
      <c r="BZ1051" s="32"/>
      <c r="CA1051" s="32"/>
      <c r="CB1051" s="32"/>
    </row>
    <row r="1052" spans="62:80">
      <c r="BJ1052" s="32"/>
      <c r="BK1052" s="32"/>
      <c r="BL1052" s="32"/>
      <c r="BM1052" s="32"/>
      <c r="BN1052" s="32"/>
      <c r="BO1052" s="32"/>
      <c r="BP1052" s="32"/>
      <c r="BQ1052" s="32"/>
      <c r="BR1052" s="32"/>
      <c r="BS1052" s="32"/>
      <c r="BT1052" s="32"/>
      <c r="BU1052" s="32"/>
      <c r="BV1052" s="32"/>
      <c r="BW1052" s="32"/>
      <c r="BX1052" s="32"/>
      <c r="BY1052" s="32"/>
      <c r="BZ1052" s="32"/>
      <c r="CA1052" s="32"/>
      <c r="CB1052" s="32"/>
    </row>
    <row r="1053" spans="62:80">
      <c r="BJ1053" s="32"/>
      <c r="BK1053" s="32"/>
      <c r="BL1053" s="32"/>
      <c r="BM1053" s="32"/>
      <c r="BN1053" s="32"/>
      <c r="BO1053" s="32"/>
      <c r="BP1053" s="32"/>
      <c r="BQ1053" s="32"/>
      <c r="BR1053" s="32"/>
      <c r="BS1053" s="32"/>
      <c r="BT1053" s="32"/>
      <c r="BU1053" s="32"/>
      <c r="BV1053" s="32"/>
      <c r="BW1053" s="32"/>
      <c r="BX1053" s="32"/>
      <c r="BY1053" s="32"/>
      <c r="BZ1053" s="32"/>
      <c r="CA1053" s="32"/>
      <c r="CB1053" s="32"/>
    </row>
    <row r="1054" spans="62:80">
      <c r="BJ1054" s="32"/>
      <c r="BK1054" s="32"/>
      <c r="BL1054" s="32"/>
      <c r="BM1054" s="32"/>
      <c r="BN1054" s="32"/>
      <c r="BO1054" s="32"/>
      <c r="BP1054" s="32"/>
      <c r="BQ1054" s="32"/>
      <c r="BR1054" s="32"/>
      <c r="BS1054" s="32"/>
      <c r="BT1054" s="32"/>
      <c r="BU1054" s="32"/>
      <c r="BV1054" s="32"/>
      <c r="BW1054" s="32"/>
      <c r="BX1054" s="32"/>
      <c r="BY1054" s="32"/>
      <c r="BZ1054" s="32"/>
      <c r="CA1054" s="32"/>
      <c r="CB1054" s="32"/>
    </row>
    <row r="1055" spans="62:80">
      <c r="BJ1055" s="32"/>
      <c r="BK1055" s="32"/>
      <c r="BL1055" s="32"/>
      <c r="BM1055" s="32"/>
      <c r="BN1055" s="32"/>
      <c r="BO1055" s="32"/>
      <c r="BP1055" s="32"/>
      <c r="BQ1055" s="32"/>
      <c r="BR1055" s="32"/>
      <c r="BS1055" s="32"/>
      <c r="BT1055" s="32"/>
      <c r="BU1055" s="32"/>
      <c r="BV1055" s="32"/>
      <c r="BW1055" s="32"/>
      <c r="BX1055" s="32"/>
      <c r="BY1055" s="32"/>
      <c r="BZ1055" s="32"/>
      <c r="CA1055" s="32"/>
      <c r="CB1055" s="32"/>
    </row>
    <row r="1056" spans="62:80">
      <c r="BJ1056" s="32"/>
      <c r="BK1056" s="32"/>
      <c r="BL1056" s="32"/>
      <c r="BM1056" s="32"/>
      <c r="BN1056" s="32"/>
      <c r="BO1056" s="32"/>
      <c r="BP1056" s="32"/>
      <c r="BQ1056" s="32"/>
      <c r="BR1056" s="32"/>
      <c r="BS1056" s="32"/>
      <c r="BT1056" s="32"/>
      <c r="BU1056" s="32"/>
      <c r="BV1056" s="32"/>
      <c r="BW1056" s="32"/>
      <c r="BX1056" s="32"/>
      <c r="BY1056" s="32"/>
      <c r="BZ1056" s="32"/>
      <c r="CA1056" s="32"/>
      <c r="CB1056" s="32"/>
    </row>
    <row r="1057" spans="62:80">
      <c r="BJ1057" s="32"/>
      <c r="BK1057" s="32"/>
      <c r="BL1057" s="32"/>
      <c r="BM1057" s="32"/>
      <c r="BN1057" s="32"/>
      <c r="BO1057" s="32"/>
      <c r="BP1057" s="32"/>
      <c r="BQ1057" s="32"/>
      <c r="BR1057" s="32"/>
      <c r="BS1057" s="32"/>
      <c r="BT1057" s="32"/>
      <c r="BU1057" s="32"/>
      <c r="BV1057" s="32"/>
      <c r="BW1057" s="32"/>
      <c r="BX1057" s="32"/>
      <c r="BY1057" s="32"/>
      <c r="BZ1057" s="32"/>
      <c r="CA1057" s="32"/>
      <c r="CB1057" s="32"/>
    </row>
    <row r="1058" spans="62:80">
      <c r="BJ1058" s="32"/>
      <c r="BK1058" s="32"/>
      <c r="BL1058" s="32"/>
      <c r="BM1058" s="32"/>
      <c r="BN1058" s="32"/>
      <c r="BO1058" s="32"/>
      <c r="BP1058" s="32"/>
      <c r="BQ1058" s="32"/>
      <c r="BR1058" s="32"/>
      <c r="BS1058" s="32"/>
      <c r="BT1058" s="32"/>
      <c r="BU1058" s="32"/>
      <c r="BV1058" s="32"/>
      <c r="BW1058" s="32"/>
      <c r="BX1058" s="32"/>
      <c r="BY1058" s="32"/>
      <c r="BZ1058" s="32"/>
      <c r="CA1058" s="32"/>
      <c r="CB1058" s="32"/>
    </row>
    <row r="1059" spans="62:80">
      <c r="BJ1059" s="32"/>
      <c r="BK1059" s="32"/>
      <c r="BL1059" s="32"/>
      <c r="BM1059" s="32"/>
      <c r="BN1059" s="32"/>
      <c r="BO1059" s="32"/>
      <c r="BP1059" s="32"/>
      <c r="BQ1059" s="32"/>
      <c r="BR1059" s="32"/>
      <c r="BS1059" s="32"/>
      <c r="BT1059" s="32"/>
      <c r="BU1059" s="32"/>
      <c r="BV1059" s="32"/>
      <c r="BW1059" s="32"/>
      <c r="BX1059" s="32"/>
      <c r="BY1059" s="32"/>
      <c r="BZ1059" s="32"/>
      <c r="CA1059" s="32"/>
      <c r="CB1059" s="32"/>
    </row>
    <row r="1060" spans="62:80">
      <c r="BJ1060" s="32"/>
      <c r="BK1060" s="32"/>
      <c r="BL1060" s="32"/>
      <c r="BM1060" s="32"/>
      <c r="BN1060" s="32"/>
      <c r="BO1060" s="32"/>
      <c r="BP1060" s="32"/>
      <c r="BQ1060" s="32"/>
      <c r="BR1060" s="32"/>
      <c r="BS1060" s="32"/>
      <c r="BT1060" s="32"/>
      <c r="BU1060" s="32"/>
      <c r="BV1060" s="32"/>
      <c r="BW1060" s="32"/>
      <c r="BX1060" s="32"/>
      <c r="BY1060" s="32"/>
      <c r="BZ1060" s="32"/>
      <c r="CA1060" s="32"/>
      <c r="CB1060" s="32"/>
    </row>
    <row r="1061" spans="62:80">
      <c r="BJ1061" s="32"/>
      <c r="BK1061" s="32"/>
      <c r="BL1061" s="32"/>
      <c r="BM1061" s="32"/>
      <c r="BN1061" s="32"/>
      <c r="BO1061" s="32"/>
      <c r="BP1061" s="32"/>
      <c r="BQ1061" s="32"/>
      <c r="BR1061" s="32"/>
      <c r="BS1061" s="32"/>
      <c r="BT1061" s="32"/>
      <c r="BU1061" s="32"/>
      <c r="BV1061" s="32"/>
      <c r="BW1061" s="32"/>
      <c r="BX1061" s="32"/>
      <c r="BY1061" s="32"/>
      <c r="BZ1061" s="32"/>
      <c r="CA1061" s="32"/>
      <c r="CB1061" s="32"/>
    </row>
    <row r="1062" spans="62:80">
      <c r="BJ1062" s="32"/>
      <c r="BK1062" s="32"/>
      <c r="BL1062" s="32"/>
      <c r="BM1062" s="32"/>
      <c r="BN1062" s="32"/>
      <c r="BO1062" s="32"/>
      <c r="BP1062" s="32"/>
      <c r="BQ1062" s="32"/>
      <c r="BR1062" s="32"/>
      <c r="BS1062" s="32"/>
      <c r="BT1062" s="32"/>
      <c r="BU1062" s="32"/>
      <c r="BV1062" s="32"/>
      <c r="BW1062" s="32"/>
      <c r="BX1062" s="32"/>
      <c r="BY1062" s="32"/>
      <c r="BZ1062" s="32"/>
      <c r="CA1062" s="32"/>
      <c r="CB1062" s="32"/>
    </row>
    <row r="1063" spans="62:80">
      <c r="BJ1063" s="32"/>
      <c r="BK1063" s="32"/>
      <c r="BL1063" s="32"/>
      <c r="BM1063" s="32"/>
      <c r="BN1063" s="32"/>
      <c r="BO1063" s="32"/>
      <c r="BP1063" s="32"/>
      <c r="BQ1063" s="32"/>
      <c r="BR1063" s="32"/>
      <c r="BS1063" s="32"/>
      <c r="BT1063" s="32"/>
      <c r="BU1063" s="32"/>
      <c r="BV1063" s="32"/>
      <c r="BW1063" s="32"/>
      <c r="BX1063" s="32"/>
      <c r="BY1063" s="32"/>
      <c r="BZ1063" s="32"/>
      <c r="CA1063" s="32"/>
      <c r="CB1063" s="32"/>
    </row>
    <row r="1064" spans="62:80">
      <c r="BJ1064" s="32"/>
      <c r="BK1064" s="32"/>
      <c r="BL1064" s="32"/>
      <c r="BM1064" s="32"/>
      <c r="BN1064" s="32"/>
      <c r="BO1064" s="32"/>
      <c r="BP1064" s="32"/>
      <c r="BQ1064" s="32"/>
      <c r="BR1064" s="32"/>
      <c r="BS1064" s="32"/>
      <c r="BT1064" s="32"/>
      <c r="BU1064" s="32"/>
      <c r="BV1064" s="32"/>
      <c r="BW1064" s="32"/>
      <c r="BX1064" s="32"/>
      <c r="BY1064" s="32"/>
      <c r="BZ1064" s="32"/>
      <c r="CA1064" s="32"/>
      <c r="CB1064" s="32"/>
    </row>
    <row r="1065" spans="62:80">
      <c r="BJ1065" s="32"/>
      <c r="BK1065" s="32"/>
      <c r="BL1065" s="32"/>
      <c r="BM1065" s="32"/>
      <c r="BN1065" s="32"/>
      <c r="BO1065" s="32"/>
      <c r="BP1065" s="32"/>
      <c r="BQ1065" s="32"/>
      <c r="BR1065" s="32"/>
      <c r="BS1065" s="32"/>
      <c r="BT1065" s="32"/>
      <c r="BU1065" s="32"/>
      <c r="BV1065" s="32"/>
      <c r="BW1065" s="32"/>
      <c r="BX1065" s="32"/>
      <c r="BY1065" s="32"/>
      <c r="BZ1065" s="32"/>
      <c r="CA1065" s="32"/>
      <c r="CB1065" s="32"/>
    </row>
    <row r="1066" spans="62:80">
      <c r="BJ1066" s="32"/>
      <c r="BK1066" s="32"/>
      <c r="BL1066" s="32"/>
      <c r="BM1066" s="32"/>
      <c r="BN1066" s="32"/>
      <c r="BO1066" s="32"/>
      <c r="BP1066" s="32"/>
      <c r="BQ1066" s="32"/>
      <c r="BR1066" s="32"/>
      <c r="BS1066" s="32"/>
      <c r="BT1066" s="32"/>
      <c r="BU1066" s="32"/>
      <c r="BV1066" s="32"/>
      <c r="BW1066" s="32"/>
      <c r="BX1066" s="32"/>
      <c r="BY1066" s="32"/>
      <c r="BZ1066" s="32"/>
      <c r="CA1066" s="32"/>
      <c r="CB1066" s="32"/>
    </row>
    <row r="1067" spans="62:80">
      <c r="BJ1067" s="32"/>
      <c r="BK1067" s="32"/>
      <c r="BL1067" s="32"/>
      <c r="BM1067" s="32"/>
      <c r="BN1067" s="32"/>
      <c r="BO1067" s="32"/>
      <c r="BP1067" s="32"/>
      <c r="BQ1067" s="32"/>
      <c r="BR1067" s="32"/>
      <c r="BS1067" s="32"/>
      <c r="BT1067" s="32"/>
      <c r="BU1067" s="32"/>
      <c r="BV1067" s="32"/>
      <c r="BW1067" s="32"/>
      <c r="BX1067" s="32"/>
      <c r="BY1067" s="32"/>
      <c r="BZ1067" s="32"/>
      <c r="CA1067" s="32"/>
      <c r="CB1067" s="32"/>
    </row>
    <row r="1068" spans="62:80">
      <c r="BJ1068" s="32"/>
      <c r="BK1068" s="32"/>
      <c r="BL1068" s="32"/>
      <c r="BM1068" s="32"/>
      <c r="BN1068" s="32"/>
      <c r="BO1068" s="32"/>
      <c r="BP1068" s="32"/>
      <c r="BQ1068" s="32"/>
      <c r="BR1068" s="32"/>
      <c r="BS1068" s="32"/>
      <c r="BT1068" s="32"/>
      <c r="BU1068" s="32"/>
      <c r="BV1068" s="32"/>
      <c r="BW1068" s="32"/>
      <c r="BX1068" s="32"/>
      <c r="BY1068" s="32"/>
      <c r="BZ1068" s="32"/>
      <c r="CA1068" s="32"/>
      <c r="CB1068" s="32"/>
    </row>
    <row r="1069" spans="62:80">
      <c r="BJ1069" s="32"/>
      <c r="BK1069" s="32"/>
      <c r="BL1069" s="32"/>
      <c r="BM1069" s="32"/>
      <c r="BN1069" s="32"/>
      <c r="BO1069" s="32"/>
      <c r="BP1069" s="32"/>
      <c r="BQ1069" s="32"/>
      <c r="BR1069" s="32"/>
      <c r="BS1069" s="32"/>
      <c r="BT1069" s="32"/>
      <c r="BU1069" s="32"/>
      <c r="BV1069" s="32"/>
      <c r="BW1069" s="32"/>
      <c r="BX1069" s="32"/>
      <c r="BY1069" s="32"/>
      <c r="BZ1069" s="32"/>
      <c r="CA1069" s="32"/>
      <c r="CB1069" s="32"/>
    </row>
    <row r="1070" spans="62:80">
      <c r="BJ1070" s="32"/>
      <c r="BK1070" s="32"/>
      <c r="BL1070" s="32"/>
      <c r="BM1070" s="32"/>
      <c r="BN1070" s="32"/>
      <c r="BO1070" s="32"/>
      <c r="BP1070" s="32"/>
      <c r="BQ1070" s="32"/>
      <c r="BR1070" s="32"/>
      <c r="BS1070" s="32"/>
      <c r="BT1070" s="32"/>
      <c r="BU1070" s="32"/>
      <c r="BV1070" s="32"/>
      <c r="BW1070" s="32"/>
      <c r="BX1070" s="32"/>
      <c r="BY1070" s="32"/>
      <c r="BZ1070" s="32"/>
      <c r="CA1070" s="32"/>
      <c r="CB1070" s="32"/>
    </row>
    <row r="1071" spans="62:80">
      <c r="BJ1071" s="32"/>
      <c r="BK1071" s="32"/>
      <c r="BL1071" s="32"/>
      <c r="BM1071" s="32"/>
      <c r="BN1071" s="32"/>
      <c r="BO1071" s="32"/>
      <c r="BP1071" s="32"/>
      <c r="BQ1071" s="32"/>
      <c r="BR1071" s="32"/>
      <c r="BS1071" s="32"/>
      <c r="BT1071" s="32"/>
      <c r="BU1071" s="32"/>
      <c r="BV1071" s="32"/>
      <c r="BW1071" s="32"/>
      <c r="BX1071" s="32"/>
      <c r="BY1071" s="32"/>
      <c r="BZ1071" s="32"/>
      <c r="CA1071" s="32"/>
      <c r="CB1071" s="32"/>
    </row>
    <row r="1072" spans="62:80">
      <c r="BJ1072" s="32"/>
      <c r="BK1072" s="32"/>
      <c r="BL1072" s="32"/>
      <c r="BM1072" s="32"/>
      <c r="BN1072" s="32"/>
      <c r="BO1072" s="32"/>
      <c r="BP1072" s="32"/>
      <c r="BQ1072" s="32"/>
      <c r="BR1072" s="32"/>
      <c r="BS1072" s="32"/>
      <c r="BT1072" s="32"/>
      <c r="BU1072" s="32"/>
      <c r="BV1072" s="32"/>
      <c r="BW1072" s="32"/>
      <c r="BX1072" s="32"/>
      <c r="BY1072" s="32"/>
      <c r="BZ1072" s="32"/>
      <c r="CA1072" s="32"/>
      <c r="CB1072" s="32"/>
    </row>
    <row r="1073" spans="62:80">
      <c r="BJ1073" s="32"/>
      <c r="BK1073" s="32"/>
      <c r="BL1073" s="32"/>
      <c r="BM1073" s="32"/>
      <c r="BN1073" s="32"/>
      <c r="BO1073" s="32"/>
      <c r="BP1073" s="32"/>
      <c r="BQ1073" s="32"/>
      <c r="BR1073" s="32"/>
      <c r="BS1073" s="32"/>
      <c r="BT1073" s="32"/>
      <c r="BU1073" s="32"/>
      <c r="BV1073" s="32"/>
      <c r="BW1073" s="32"/>
      <c r="BX1073" s="32"/>
      <c r="BY1073" s="32"/>
      <c r="BZ1073" s="32"/>
      <c r="CA1073" s="32"/>
      <c r="CB1073" s="32"/>
    </row>
    <row r="1074" spans="62:80">
      <c r="BJ1074" s="32"/>
      <c r="BK1074" s="32"/>
      <c r="BL1074" s="32"/>
      <c r="BM1074" s="32"/>
      <c r="BN1074" s="32"/>
      <c r="BO1074" s="32"/>
      <c r="BP1074" s="32"/>
      <c r="BQ1074" s="32"/>
      <c r="BR1074" s="32"/>
      <c r="BS1074" s="32"/>
      <c r="BT1074" s="32"/>
      <c r="BU1074" s="32"/>
      <c r="BV1074" s="32"/>
      <c r="BW1074" s="32"/>
      <c r="BX1074" s="32"/>
      <c r="BY1074" s="32"/>
      <c r="BZ1074" s="32"/>
      <c r="CA1074" s="32"/>
      <c r="CB1074" s="32"/>
    </row>
    <row r="1075" spans="62:80">
      <c r="BJ1075" s="32"/>
      <c r="BK1075" s="32"/>
      <c r="BL1075" s="32"/>
      <c r="BM1075" s="32"/>
      <c r="BN1075" s="32"/>
      <c r="BO1075" s="32"/>
      <c r="BP1075" s="32"/>
      <c r="BQ1075" s="32"/>
      <c r="BR1075" s="32"/>
      <c r="BS1075" s="32"/>
      <c r="BT1075" s="32"/>
      <c r="BU1075" s="32"/>
      <c r="BV1075" s="32"/>
      <c r="BW1075" s="32"/>
      <c r="BX1075" s="32"/>
      <c r="BY1075" s="32"/>
      <c r="BZ1075" s="32"/>
      <c r="CA1075" s="32"/>
      <c r="CB1075" s="32"/>
    </row>
    <row r="1076" spans="62:80">
      <c r="BJ1076" s="32"/>
      <c r="BK1076" s="32"/>
      <c r="BL1076" s="32"/>
      <c r="BM1076" s="32"/>
      <c r="BN1076" s="32"/>
      <c r="BO1076" s="32"/>
      <c r="BP1076" s="32"/>
      <c r="BQ1076" s="32"/>
      <c r="BR1076" s="32"/>
      <c r="BS1076" s="32"/>
      <c r="BT1076" s="32"/>
      <c r="BU1076" s="32"/>
      <c r="BV1076" s="32"/>
      <c r="BW1076" s="32"/>
      <c r="BX1076" s="32"/>
      <c r="BY1076" s="32"/>
      <c r="BZ1076" s="32"/>
      <c r="CA1076" s="32"/>
      <c r="CB1076" s="32"/>
    </row>
    <row r="1077" spans="62:80">
      <c r="BJ1077" s="32"/>
      <c r="BK1077" s="32"/>
      <c r="BL1077" s="32"/>
      <c r="BM1077" s="32"/>
      <c r="BN1077" s="32"/>
      <c r="BO1077" s="32"/>
      <c r="BP1077" s="32"/>
      <c r="BQ1077" s="32"/>
      <c r="BR1077" s="32"/>
      <c r="BS1077" s="32"/>
      <c r="BT1077" s="32"/>
      <c r="BU1077" s="32"/>
      <c r="BV1077" s="32"/>
      <c r="BW1077" s="32"/>
      <c r="BX1077" s="32"/>
      <c r="BY1077" s="32"/>
      <c r="BZ1077" s="32"/>
      <c r="CA1077" s="32"/>
      <c r="CB1077" s="32"/>
    </row>
    <row r="1078" spans="62:80">
      <c r="BJ1078" s="32"/>
      <c r="BK1078" s="32"/>
      <c r="BL1078" s="32"/>
      <c r="BM1078" s="32"/>
      <c r="BN1078" s="32"/>
      <c r="BO1078" s="32"/>
      <c r="BP1078" s="32"/>
      <c r="BQ1078" s="32"/>
      <c r="BR1078" s="32"/>
      <c r="BS1078" s="32"/>
      <c r="BT1078" s="32"/>
      <c r="BU1078" s="32"/>
      <c r="BV1078" s="32"/>
      <c r="BW1078" s="32"/>
      <c r="BX1078" s="32"/>
      <c r="BY1078" s="32"/>
      <c r="BZ1078" s="32"/>
      <c r="CA1078" s="32"/>
      <c r="CB1078" s="32"/>
    </row>
    <row r="1079" spans="62:80">
      <c r="BJ1079" s="32"/>
      <c r="BK1079" s="32"/>
      <c r="BL1079" s="32"/>
      <c r="BM1079" s="32"/>
      <c r="BN1079" s="32"/>
      <c r="BO1079" s="32"/>
      <c r="BP1079" s="32"/>
      <c r="BQ1079" s="32"/>
      <c r="BR1079" s="32"/>
      <c r="BS1079" s="32"/>
      <c r="BT1079" s="32"/>
      <c r="BU1079" s="32"/>
      <c r="BV1079" s="32"/>
      <c r="BW1079" s="32"/>
      <c r="BX1079" s="32"/>
      <c r="BY1079" s="32"/>
      <c r="BZ1079" s="32"/>
      <c r="CA1079" s="32"/>
      <c r="CB1079" s="32"/>
    </row>
    <row r="1080" spans="62:80">
      <c r="BJ1080" s="32"/>
      <c r="BK1080" s="32"/>
      <c r="BL1080" s="32"/>
      <c r="BM1080" s="32"/>
      <c r="BN1080" s="32"/>
      <c r="BO1080" s="32"/>
      <c r="BP1080" s="32"/>
      <c r="BQ1080" s="32"/>
      <c r="BR1080" s="32"/>
      <c r="BS1080" s="32"/>
      <c r="BT1080" s="32"/>
      <c r="BU1080" s="32"/>
      <c r="BV1080" s="32"/>
      <c r="BW1080" s="32"/>
      <c r="BX1080" s="32"/>
      <c r="BY1080" s="32"/>
      <c r="BZ1080" s="32"/>
      <c r="CA1080" s="32"/>
      <c r="CB1080" s="32"/>
    </row>
    <row r="1081" spans="62:80">
      <c r="BJ1081" s="32"/>
      <c r="BK1081" s="32"/>
      <c r="BL1081" s="32"/>
      <c r="BM1081" s="32"/>
      <c r="BN1081" s="32"/>
      <c r="BO1081" s="32"/>
      <c r="BP1081" s="32"/>
      <c r="BQ1081" s="32"/>
      <c r="BR1081" s="32"/>
      <c r="BS1081" s="32"/>
      <c r="BT1081" s="32"/>
      <c r="BU1081" s="32"/>
      <c r="BV1081" s="32"/>
      <c r="BW1081" s="32"/>
      <c r="BX1081" s="32"/>
      <c r="BY1081" s="32"/>
      <c r="BZ1081" s="32"/>
      <c r="CA1081" s="32"/>
      <c r="CB1081" s="32"/>
    </row>
    <row r="1082" spans="62:80">
      <c r="BJ1082" s="32"/>
      <c r="BK1082" s="32"/>
      <c r="BL1082" s="32"/>
      <c r="BM1082" s="32"/>
      <c r="BN1082" s="32"/>
      <c r="BO1082" s="32"/>
      <c r="BP1082" s="32"/>
      <c r="BQ1082" s="32"/>
      <c r="BR1082" s="32"/>
      <c r="BS1082" s="32"/>
      <c r="BT1082" s="32"/>
      <c r="BU1082" s="32"/>
      <c r="BV1082" s="32"/>
      <c r="BW1082" s="32"/>
      <c r="BX1082" s="32"/>
      <c r="BY1082" s="32"/>
      <c r="BZ1082" s="32"/>
      <c r="CA1082" s="32"/>
      <c r="CB1082" s="32"/>
    </row>
    <row r="1083" spans="62:80">
      <c r="BJ1083" s="32"/>
      <c r="BK1083" s="32"/>
      <c r="BL1083" s="32"/>
      <c r="BM1083" s="32"/>
      <c r="BN1083" s="32"/>
      <c r="BO1083" s="32"/>
      <c r="BP1083" s="32"/>
      <c r="BQ1083" s="32"/>
      <c r="BR1083" s="32"/>
      <c r="BS1083" s="32"/>
      <c r="BT1083" s="32"/>
      <c r="BU1083" s="32"/>
      <c r="BV1083" s="32"/>
      <c r="BW1083" s="32"/>
      <c r="BX1083" s="32"/>
      <c r="BY1083" s="32"/>
      <c r="BZ1083" s="32"/>
      <c r="CA1083" s="32"/>
      <c r="CB1083" s="32"/>
    </row>
    <row r="1084" spans="62:80">
      <c r="BJ1084" s="32"/>
      <c r="BK1084" s="32"/>
      <c r="BL1084" s="32"/>
      <c r="BM1084" s="32"/>
      <c r="BN1084" s="32"/>
      <c r="BO1084" s="32"/>
      <c r="BP1084" s="32"/>
      <c r="BQ1084" s="32"/>
      <c r="BR1084" s="32"/>
      <c r="BS1084" s="32"/>
      <c r="BT1084" s="32"/>
      <c r="BU1084" s="32"/>
      <c r="BV1084" s="32"/>
      <c r="BW1084" s="32"/>
      <c r="BX1084" s="32"/>
      <c r="BY1084" s="32"/>
      <c r="BZ1084" s="32"/>
      <c r="CA1084" s="32"/>
      <c r="CB1084" s="32"/>
    </row>
    <row r="1085" spans="62:80">
      <c r="BJ1085" s="32"/>
      <c r="BK1085" s="32"/>
      <c r="BL1085" s="32"/>
      <c r="BM1085" s="32"/>
      <c r="BN1085" s="32"/>
      <c r="BO1085" s="32"/>
      <c r="BP1085" s="32"/>
      <c r="BQ1085" s="32"/>
      <c r="BR1085" s="32"/>
      <c r="BS1085" s="32"/>
      <c r="BT1085" s="32"/>
      <c r="BU1085" s="32"/>
      <c r="BV1085" s="32"/>
      <c r="BW1085" s="32"/>
      <c r="BX1085" s="32"/>
      <c r="BY1085" s="32"/>
      <c r="BZ1085" s="32"/>
      <c r="CA1085" s="32"/>
      <c r="CB1085" s="32"/>
    </row>
    <row r="1086" spans="62:80">
      <c r="BJ1086" s="32"/>
      <c r="BK1086" s="32"/>
      <c r="BL1086" s="32"/>
      <c r="BM1086" s="32"/>
      <c r="BN1086" s="32"/>
      <c r="BO1086" s="32"/>
      <c r="BP1086" s="32"/>
      <c r="BQ1086" s="32"/>
      <c r="BR1086" s="32"/>
      <c r="BS1086" s="32"/>
      <c r="BT1086" s="32"/>
      <c r="BU1086" s="32"/>
      <c r="BV1086" s="32"/>
      <c r="BW1086" s="32"/>
      <c r="BX1086" s="32"/>
      <c r="BY1086" s="32"/>
      <c r="BZ1086" s="32"/>
      <c r="CA1086" s="32"/>
      <c r="CB1086" s="32"/>
    </row>
    <row r="1087" spans="62:80">
      <c r="BJ1087" s="32"/>
      <c r="BK1087" s="32"/>
      <c r="BL1087" s="32"/>
      <c r="BM1087" s="32"/>
      <c r="BN1087" s="32"/>
      <c r="BO1087" s="32"/>
      <c r="BP1087" s="32"/>
      <c r="BQ1087" s="32"/>
      <c r="BR1087" s="32"/>
      <c r="BS1087" s="32"/>
      <c r="BT1087" s="32"/>
      <c r="BU1087" s="32"/>
      <c r="BV1087" s="32"/>
      <c r="BW1087" s="32"/>
      <c r="BX1087" s="32"/>
      <c r="BY1087" s="32"/>
      <c r="BZ1087" s="32"/>
      <c r="CA1087" s="32"/>
      <c r="CB1087" s="32"/>
    </row>
    <row r="1088" spans="62:80">
      <c r="BJ1088" s="32"/>
      <c r="BK1088" s="32"/>
      <c r="BL1088" s="32"/>
      <c r="BM1088" s="32"/>
      <c r="BN1088" s="32"/>
      <c r="BO1088" s="32"/>
      <c r="BP1088" s="32"/>
      <c r="BQ1088" s="32"/>
      <c r="BR1088" s="32"/>
      <c r="BS1088" s="32"/>
      <c r="BT1088" s="32"/>
      <c r="BU1088" s="32"/>
      <c r="BV1088" s="32"/>
      <c r="BW1088" s="32"/>
      <c r="BX1088" s="32"/>
      <c r="BY1088" s="32"/>
      <c r="BZ1088" s="32"/>
      <c r="CA1088" s="32"/>
      <c r="CB1088" s="32"/>
    </row>
    <row r="1089" spans="62:80">
      <c r="BJ1089" s="32"/>
      <c r="BK1089" s="32"/>
      <c r="BL1089" s="32"/>
      <c r="BM1089" s="32"/>
      <c r="BN1089" s="32"/>
      <c r="BO1089" s="32"/>
      <c r="BP1089" s="32"/>
      <c r="BQ1089" s="32"/>
      <c r="BR1089" s="32"/>
      <c r="BS1089" s="32"/>
      <c r="BT1089" s="32"/>
      <c r="BU1089" s="32"/>
      <c r="BV1089" s="32"/>
      <c r="BW1089" s="32"/>
      <c r="BX1089" s="32"/>
      <c r="BY1089" s="32"/>
      <c r="BZ1089" s="32"/>
      <c r="CA1089" s="32"/>
      <c r="CB1089" s="32"/>
    </row>
    <row r="1090" spans="62:80">
      <c r="BJ1090" s="32"/>
      <c r="BK1090" s="32"/>
      <c r="BL1090" s="32"/>
      <c r="BM1090" s="32"/>
      <c r="BN1090" s="32"/>
      <c r="BO1090" s="32"/>
      <c r="BP1090" s="32"/>
      <c r="BQ1090" s="32"/>
      <c r="BR1090" s="32"/>
      <c r="BS1090" s="32"/>
      <c r="BT1090" s="32"/>
      <c r="BU1090" s="32"/>
      <c r="BV1090" s="32"/>
      <c r="BW1090" s="32"/>
      <c r="BX1090" s="32"/>
      <c r="BY1090" s="32"/>
      <c r="BZ1090" s="32"/>
      <c r="CA1090" s="32"/>
      <c r="CB1090" s="32"/>
    </row>
    <row r="1091" spans="62:80">
      <c r="BJ1091" s="32"/>
      <c r="BK1091" s="32"/>
      <c r="BL1091" s="32"/>
      <c r="BM1091" s="32"/>
      <c r="BN1091" s="32"/>
      <c r="BO1091" s="32"/>
      <c r="BP1091" s="32"/>
      <c r="BQ1091" s="32"/>
      <c r="BR1091" s="32"/>
      <c r="BS1091" s="32"/>
      <c r="BT1091" s="32"/>
      <c r="BU1091" s="32"/>
      <c r="BV1091" s="32"/>
      <c r="BW1091" s="32"/>
      <c r="BX1091" s="32"/>
      <c r="BY1091" s="32"/>
      <c r="BZ1091" s="32"/>
      <c r="CA1091" s="32"/>
      <c r="CB1091" s="32"/>
    </row>
    <row r="1092" spans="62:80">
      <c r="BJ1092" s="32"/>
      <c r="BK1092" s="32"/>
      <c r="BL1092" s="32"/>
      <c r="BM1092" s="32"/>
      <c r="BN1092" s="32"/>
      <c r="BO1092" s="32"/>
      <c r="BP1092" s="32"/>
      <c r="BQ1092" s="32"/>
      <c r="BR1092" s="32"/>
      <c r="BS1092" s="32"/>
      <c r="BT1092" s="32"/>
      <c r="BU1092" s="32"/>
      <c r="BV1092" s="32"/>
      <c r="BW1092" s="32"/>
      <c r="BX1092" s="32"/>
      <c r="BY1092" s="32"/>
      <c r="BZ1092" s="32"/>
      <c r="CA1092" s="32"/>
      <c r="CB1092" s="32"/>
    </row>
    <row r="1093" spans="62:80">
      <c r="BJ1093" s="32"/>
      <c r="BK1093" s="32"/>
      <c r="BL1093" s="32"/>
      <c r="BM1093" s="32"/>
      <c r="BN1093" s="32"/>
      <c r="BO1093" s="32"/>
      <c r="BP1093" s="32"/>
      <c r="BQ1093" s="32"/>
      <c r="BR1093" s="32"/>
      <c r="BS1093" s="32"/>
      <c r="BT1093" s="32"/>
      <c r="BU1093" s="32"/>
      <c r="BV1093" s="32"/>
      <c r="BW1093" s="32"/>
      <c r="BX1093" s="32"/>
      <c r="BY1093" s="32"/>
      <c r="BZ1093" s="32"/>
      <c r="CA1093" s="32"/>
      <c r="CB1093" s="32"/>
    </row>
    <row r="1094" spans="62:80">
      <c r="BJ1094" s="32"/>
      <c r="BK1094" s="32"/>
      <c r="BL1094" s="32"/>
      <c r="BM1094" s="32"/>
      <c r="BN1094" s="32"/>
      <c r="BO1094" s="32"/>
      <c r="BP1094" s="32"/>
      <c r="BQ1094" s="32"/>
      <c r="BR1094" s="32"/>
      <c r="BS1094" s="32"/>
      <c r="BT1094" s="32"/>
      <c r="BU1094" s="32"/>
      <c r="BV1094" s="32"/>
      <c r="BW1094" s="32"/>
      <c r="BX1094" s="32"/>
      <c r="BY1094" s="32"/>
      <c r="BZ1094" s="32"/>
      <c r="CA1094" s="32"/>
      <c r="CB1094" s="32"/>
    </row>
    <row r="1095" spans="62:80">
      <c r="BJ1095" s="32"/>
      <c r="BK1095" s="32"/>
      <c r="BL1095" s="32"/>
      <c r="BM1095" s="32"/>
      <c r="BN1095" s="32"/>
      <c r="BO1095" s="32"/>
      <c r="BP1095" s="32"/>
      <c r="BQ1095" s="32"/>
      <c r="BR1095" s="32"/>
      <c r="BS1095" s="32"/>
      <c r="BT1095" s="32"/>
      <c r="BU1095" s="32"/>
      <c r="BV1095" s="32"/>
      <c r="BW1095" s="32"/>
      <c r="BX1095" s="32"/>
      <c r="BY1095" s="32"/>
      <c r="BZ1095" s="32"/>
      <c r="CA1095" s="32"/>
      <c r="CB1095" s="32"/>
    </row>
    <row r="1096" spans="62:80">
      <c r="BJ1096" s="32"/>
      <c r="BK1096" s="32"/>
      <c r="BL1096" s="32"/>
      <c r="BM1096" s="32"/>
      <c r="BN1096" s="32"/>
      <c r="BO1096" s="32"/>
      <c r="BP1096" s="32"/>
      <c r="BQ1096" s="32"/>
      <c r="BR1096" s="32"/>
      <c r="BS1096" s="32"/>
      <c r="BT1096" s="32"/>
      <c r="BU1096" s="32"/>
      <c r="BV1096" s="32"/>
      <c r="BW1096" s="32"/>
      <c r="BX1096" s="32"/>
      <c r="BY1096" s="32"/>
      <c r="BZ1096" s="32"/>
      <c r="CA1096" s="32"/>
      <c r="CB1096" s="32"/>
    </row>
    <row r="1097" spans="62:80">
      <c r="BJ1097" s="32"/>
      <c r="BK1097" s="32"/>
      <c r="BL1097" s="32"/>
      <c r="BM1097" s="32"/>
      <c r="BN1097" s="32"/>
      <c r="BO1097" s="32"/>
      <c r="BP1097" s="32"/>
      <c r="BQ1097" s="32"/>
      <c r="BR1097" s="32"/>
      <c r="BS1097" s="32"/>
      <c r="BT1097" s="32"/>
      <c r="BU1097" s="32"/>
      <c r="BV1097" s="32"/>
      <c r="BW1097" s="32"/>
      <c r="BX1097" s="32"/>
      <c r="BY1097" s="32"/>
      <c r="BZ1097" s="32"/>
      <c r="CA1097" s="32"/>
      <c r="CB1097" s="32"/>
    </row>
    <row r="1098" spans="62:80">
      <c r="BJ1098" s="32"/>
      <c r="BK1098" s="32"/>
      <c r="BL1098" s="32"/>
      <c r="BM1098" s="32"/>
      <c r="BN1098" s="32"/>
      <c r="BO1098" s="32"/>
      <c r="BP1098" s="32"/>
      <c r="BQ1098" s="32"/>
      <c r="BR1098" s="32"/>
      <c r="BS1098" s="32"/>
      <c r="BT1098" s="32"/>
      <c r="BU1098" s="32"/>
      <c r="BV1098" s="32"/>
      <c r="BW1098" s="32"/>
      <c r="BX1098" s="32"/>
      <c r="BY1098" s="32"/>
      <c r="BZ1098" s="32"/>
      <c r="CA1098" s="32"/>
      <c r="CB1098" s="32"/>
    </row>
    <row r="1099" spans="62:80">
      <c r="BJ1099" s="32"/>
      <c r="BK1099" s="32"/>
      <c r="BL1099" s="32"/>
      <c r="BM1099" s="32"/>
      <c r="BN1099" s="32"/>
      <c r="BO1099" s="32"/>
      <c r="BP1099" s="32"/>
      <c r="BQ1099" s="32"/>
      <c r="BR1099" s="32"/>
      <c r="BS1099" s="32"/>
      <c r="BT1099" s="32"/>
      <c r="BU1099" s="32"/>
      <c r="BV1099" s="32"/>
      <c r="BW1099" s="32"/>
      <c r="BX1099" s="32"/>
      <c r="BY1099" s="32"/>
      <c r="BZ1099" s="32"/>
      <c r="CA1099" s="32"/>
      <c r="CB1099" s="32"/>
    </row>
    <row r="1100" spans="62:80">
      <c r="BJ1100" s="32"/>
      <c r="BK1100" s="32"/>
      <c r="BL1100" s="32"/>
      <c r="BM1100" s="32"/>
      <c r="BN1100" s="32"/>
      <c r="BO1100" s="32"/>
      <c r="BP1100" s="32"/>
      <c r="BQ1100" s="32"/>
      <c r="BR1100" s="32"/>
      <c r="BS1100" s="32"/>
      <c r="BT1100" s="32"/>
      <c r="BU1100" s="32"/>
      <c r="BV1100" s="32"/>
      <c r="BW1100" s="32"/>
      <c r="BX1100" s="32"/>
      <c r="BY1100" s="32"/>
      <c r="BZ1100" s="32"/>
      <c r="CA1100" s="32"/>
      <c r="CB1100" s="32"/>
    </row>
    <row r="1101" spans="62:80">
      <c r="BJ1101" s="32"/>
      <c r="BK1101" s="32"/>
      <c r="BL1101" s="32"/>
      <c r="BM1101" s="32"/>
      <c r="BN1101" s="32"/>
      <c r="BO1101" s="32"/>
      <c r="BP1101" s="32"/>
      <c r="BQ1101" s="32"/>
      <c r="BR1101" s="32"/>
      <c r="BS1101" s="32"/>
      <c r="BT1101" s="32"/>
      <c r="BU1101" s="32"/>
      <c r="BV1101" s="32"/>
      <c r="BW1101" s="32"/>
      <c r="BX1101" s="32"/>
      <c r="BY1101" s="32"/>
      <c r="BZ1101" s="32"/>
      <c r="CA1101" s="32"/>
      <c r="CB1101" s="32"/>
    </row>
    <row r="1102" spans="62:80">
      <c r="BJ1102" s="32"/>
      <c r="BK1102" s="32"/>
      <c r="BL1102" s="32"/>
      <c r="BM1102" s="32"/>
      <c r="BN1102" s="32"/>
      <c r="BO1102" s="32"/>
      <c r="BP1102" s="32"/>
      <c r="BQ1102" s="32"/>
      <c r="BR1102" s="32"/>
      <c r="BS1102" s="32"/>
      <c r="BT1102" s="32"/>
      <c r="BU1102" s="32"/>
      <c r="BV1102" s="32"/>
      <c r="BW1102" s="32"/>
      <c r="BX1102" s="32"/>
      <c r="BY1102" s="32"/>
      <c r="BZ1102" s="32"/>
      <c r="CA1102" s="32"/>
      <c r="CB1102" s="32"/>
    </row>
    <row r="1103" spans="62:80">
      <c r="BJ1103" s="32"/>
      <c r="BK1103" s="32"/>
      <c r="BL1103" s="32"/>
      <c r="BM1103" s="32"/>
      <c r="BN1103" s="32"/>
      <c r="BO1103" s="32"/>
      <c r="BP1103" s="32"/>
      <c r="BQ1103" s="32"/>
      <c r="BR1103" s="32"/>
      <c r="BS1103" s="32"/>
      <c r="BT1103" s="32"/>
      <c r="BU1103" s="32"/>
      <c r="BV1103" s="32"/>
      <c r="BW1103" s="32"/>
      <c r="BX1103" s="32"/>
      <c r="BY1103" s="32"/>
      <c r="BZ1103" s="32"/>
      <c r="CA1103" s="32"/>
      <c r="CB1103" s="32"/>
    </row>
    <row r="1104" spans="62:80">
      <c r="BJ1104" s="32"/>
      <c r="BK1104" s="32"/>
      <c r="BL1104" s="32"/>
      <c r="BM1104" s="32"/>
      <c r="BN1104" s="32"/>
      <c r="BO1104" s="32"/>
      <c r="BP1104" s="32"/>
      <c r="BQ1104" s="32"/>
      <c r="BR1104" s="32"/>
      <c r="BS1104" s="32"/>
      <c r="BT1104" s="32"/>
      <c r="BU1104" s="32"/>
      <c r="BV1104" s="32"/>
      <c r="BW1104" s="32"/>
      <c r="BX1104" s="32"/>
      <c r="BY1104" s="32"/>
      <c r="BZ1104" s="32"/>
      <c r="CA1104" s="32"/>
      <c r="CB1104" s="32"/>
    </row>
    <row r="1105" spans="62:80">
      <c r="BJ1105" s="32"/>
      <c r="BK1105" s="32"/>
      <c r="BL1105" s="32"/>
      <c r="BM1105" s="32"/>
      <c r="BN1105" s="32"/>
      <c r="BO1105" s="32"/>
      <c r="BP1105" s="32"/>
      <c r="BQ1105" s="32"/>
      <c r="BR1105" s="32"/>
      <c r="BS1105" s="32"/>
      <c r="BT1105" s="32"/>
      <c r="BU1105" s="32"/>
      <c r="BV1105" s="32"/>
      <c r="BW1105" s="32"/>
      <c r="BX1105" s="32"/>
      <c r="BY1105" s="32"/>
      <c r="BZ1105" s="32"/>
      <c r="CA1105" s="32"/>
      <c r="CB1105" s="32"/>
    </row>
    <row r="1106" spans="62:80">
      <c r="BJ1106" s="32"/>
      <c r="BK1106" s="32"/>
      <c r="BL1106" s="32"/>
      <c r="BM1106" s="32"/>
      <c r="BN1106" s="32"/>
      <c r="BO1106" s="32"/>
      <c r="BP1106" s="32"/>
      <c r="BQ1106" s="32"/>
      <c r="BR1106" s="32"/>
      <c r="BS1106" s="32"/>
      <c r="BT1106" s="32"/>
      <c r="BU1106" s="32"/>
      <c r="BV1106" s="32"/>
      <c r="BW1106" s="32"/>
      <c r="BX1106" s="32"/>
      <c r="BY1106" s="32"/>
      <c r="BZ1106" s="32"/>
      <c r="CA1106" s="32"/>
      <c r="CB1106" s="32"/>
    </row>
    <row r="1107" spans="62:80">
      <c r="BJ1107" s="32"/>
      <c r="BK1107" s="32"/>
      <c r="BL1107" s="32"/>
      <c r="BM1107" s="32"/>
      <c r="BN1107" s="32"/>
      <c r="BO1107" s="32"/>
      <c r="BP1107" s="32"/>
      <c r="BQ1107" s="32"/>
      <c r="BR1107" s="32"/>
      <c r="BS1107" s="32"/>
      <c r="BT1107" s="32"/>
      <c r="BU1107" s="32"/>
      <c r="BV1107" s="32"/>
      <c r="BW1107" s="32"/>
      <c r="BX1107" s="32"/>
      <c r="BY1107" s="32"/>
      <c r="BZ1107" s="32"/>
      <c r="CA1107" s="32"/>
      <c r="CB1107" s="32"/>
    </row>
    <row r="1108" spans="62:80">
      <c r="BJ1108" s="32"/>
      <c r="BK1108" s="32"/>
      <c r="BL1108" s="32"/>
      <c r="BM1108" s="32"/>
      <c r="BN1108" s="32"/>
      <c r="BO1108" s="32"/>
      <c r="BP1108" s="32"/>
      <c r="BQ1108" s="32"/>
      <c r="BR1108" s="32"/>
      <c r="BS1108" s="32"/>
      <c r="BT1108" s="32"/>
      <c r="BU1108" s="32"/>
      <c r="BV1108" s="32"/>
      <c r="BW1108" s="32"/>
      <c r="BX1108" s="32"/>
      <c r="BY1108" s="32"/>
      <c r="BZ1108" s="32"/>
      <c r="CA1108" s="32"/>
      <c r="CB1108" s="32"/>
    </row>
    <row r="1109" spans="62:80">
      <c r="BJ1109" s="32"/>
      <c r="BK1109" s="32"/>
      <c r="BL1109" s="32"/>
      <c r="BM1109" s="32"/>
      <c r="BN1109" s="32"/>
      <c r="BO1109" s="32"/>
      <c r="BP1109" s="32"/>
      <c r="BQ1109" s="32"/>
      <c r="BR1109" s="32"/>
      <c r="BS1109" s="32"/>
      <c r="BT1109" s="32"/>
      <c r="BU1109" s="32"/>
      <c r="BV1109" s="32"/>
      <c r="BW1109" s="32"/>
      <c r="BX1109" s="32"/>
      <c r="BY1109" s="32"/>
      <c r="BZ1109" s="32"/>
      <c r="CA1109" s="32"/>
      <c r="CB1109" s="32"/>
    </row>
    <row r="1110" spans="62:80">
      <c r="BJ1110" s="32"/>
      <c r="BK1110" s="32"/>
      <c r="BL1110" s="32"/>
      <c r="BM1110" s="32"/>
      <c r="BN1110" s="32"/>
      <c r="BO1110" s="32"/>
      <c r="BP1110" s="32"/>
      <c r="BQ1110" s="32"/>
      <c r="BR1110" s="32"/>
      <c r="BS1110" s="32"/>
      <c r="BT1110" s="32"/>
      <c r="BU1110" s="32"/>
      <c r="BV1110" s="32"/>
      <c r="BW1110" s="32"/>
      <c r="BX1110" s="32"/>
      <c r="BY1110" s="32"/>
      <c r="BZ1110" s="32"/>
      <c r="CA1110" s="32"/>
      <c r="CB1110" s="32"/>
    </row>
    <row r="1111" spans="62:80">
      <c r="BJ1111" s="32"/>
      <c r="BK1111" s="32"/>
      <c r="BL1111" s="32"/>
      <c r="BM1111" s="32"/>
      <c r="BN1111" s="32"/>
      <c r="BO1111" s="32"/>
      <c r="BP1111" s="32"/>
      <c r="BQ1111" s="32"/>
      <c r="BR1111" s="32"/>
      <c r="BS1111" s="32"/>
      <c r="BT1111" s="32"/>
      <c r="BU1111" s="32"/>
      <c r="BV1111" s="32"/>
      <c r="BW1111" s="32"/>
      <c r="BX1111" s="32"/>
      <c r="BY1111" s="32"/>
      <c r="BZ1111" s="32"/>
      <c r="CA1111" s="32"/>
      <c r="CB1111" s="32"/>
    </row>
    <row r="1112" spans="62:80">
      <c r="BJ1112" s="32"/>
      <c r="BK1112" s="32"/>
      <c r="BL1112" s="32"/>
      <c r="BM1112" s="32"/>
      <c r="BN1112" s="32"/>
      <c r="BO1112" s="32"/>
      <c r="BP1112" s="32"/>
      <c r="BQ1112" s="32"/>
      <c r="BR1112" s="32"/>
      <c r="BS1112" s="32"/>
      <c r="BT1112" s="32"/>
      <c r="BU1112" s="32"/>
      <c r="BV1112" s="32"/>
      <c r="BW1112" s="32"/>
      <c r="BX1112" s="32"/>
      <c r="BY1112" s="32"/>
      <c r="BZ1112" s="32"/>
      <c r="CA1112" s="32"/>
      <c r="CB1112" s="32"/>
    </row>
    <row r="1113" spans="62:80">
      <c r="BJ1113" s="32"/>
      <c r="BK1113" s="32"/>
      <c r="BL1113" s="32"/>
      <c r="BM1113" s="32"/>
      <c r="BN1113" s="32"/>
      <c r="BO1113" s="32"/>
      <c r="BP1113" s="32"/>
      <c r="BQ1113" s="32"/>
      <c r="BR1113" s="32"/>
      <c r="BS1113" s="32"/>
      <c r="BT1113" s="32"/>
      <c r="BU1113" s="32"/>
      <c r="BV1113" s="32"/>
      <c r="BW1113" s="32"/>
      <c r="BX1113" s="32"/>
      <c r="BY1113" s="32"/>
      <c r="BZ1113" s="32"/>
      <c r="CA1113" s="32"/>
      <c r="CB1113" s="32"/>
    </row>
    <row r="1114" spans="62:80">
      <c r="BJ1114" s="32"/>
      <c r="BK1114" s="32"/>
      <c r="BL1114" s="32"/>
      <c r="BM1114" s="32"/>
      <c r="BN1114" s="32"/>
      <c r="BO1114" s="32"/>
      <c r="BP1114" s="32"/>
      <c r="BQ1114" s="32"/>
      <c r="BR1114" s="32"/>
      <c r="BS1114" s="32"/>
      <c r="BT1114" s="32"/>
      <c r="BU1114" s="32"/>
      <c r="BV1114" s="32"/>
      <c r="BW1114" s="32"/>
      <c r="BX1114" s="32"/>
      <c r="BY1114" s="32"/>
      <c r="BZ1114" s="32"/>
      <c r="CA1114" s="32"/>
      <c r="CB1114" s="32"/>
    </row>
    <row r="1115" spans="62:80">
      <c r="BJ1115" s="32"/>
      <c r="BK1115" s="32"/>
      <c r="BL1115" s="32"/>
      <c r="BM1115" s="32"/>
      <c r="BN1115" s="32"/>
      <c r="BO1115" s="32"/>
      <c r="BP1115" s="32"/>
      <c r="BQ1115" s="32"/>
      <c r="BR1115" s="32"/>
      <c r="BS1115" s="32"/>
      <c r="BT1115" s="32"/>
      <c r="BU1115" s="32"/>
      <c r="BV1115" s="32"/>
      <c r="BW1115" s="32"/>
      <c r="BX1115" s="32"/>
      <c r="BY1115" s="32"/>
      <c r="BZ1115" s="32"/>
      <c r="CA1115" s="32"/>
      <c r="CB1115" s="32"/>
    </row>
    <row r="1116" spans="62:80">
      <c r="BJ1116" s="32"/>
      <c r="BK1116" s="32"/>
      <c r="BL1116" s="32"/>
      <c r="BM1116" s="32"/>
      <c r="BN1116" s="32"/>
      <c r="BO1116" s="32"/>
      <c r="BP1116" s="32"/>
      <c r="BQ1116" s="32"/>
      <c r="BR1116" s="32"/>
      <c r="BS1116" s="32"/>
      <c r="BT1116" s="32"/>
      <c r="BU1116" s="32"/>
      <c r="BV1116" s="32"/>
      <c r="BW1116" s="32"/>
      <c r="BX1116" s="32"/>
      <c r="BY1116" s="32"/>
      <c r="BZ1116" s="32"/>
      <c r="CA1116" s="32"/>
      <c r="CB1116" s="32"/>
    </row>
    <row r="1117" spans="62:80">
      <c r="BJ1117" s="32"/>
      <c r="BK1117" s="32"/>
      <c r="BL1117" s="32"/>
      <c r="BM1117" s="32"/>
      <c r="BN1117" s="32"/>
      <c r="BO1117" s="32"/>
      <c r="BP1117" s="32"/>
      <c r="BQ1117" s="32"/>
      <c r="BR1117" s="32"/>
      <c r="BS1117" s="32"/>
      <c r="BT1117" s="32"/>
      <c r="BU1117" s="32"/>
      <c r="BV1117" s="32"/>
      <c r="BW1117" s="32"/>
      <c r="BX1117" s="32"/>
      <c r="BY1117" s="32"/>
      <c r="BZ1117" s="32"/>
      <c r="CA1117" s="32"/>
      <c r="CB1117" s="32"/>
    </row>
    <row r="1118" spans="62:80">
      <c r="BJ1118" s="32"/>
      <c r="BK1118" s="32"/>
      <c r="BL1118" s="32"/>
      <c r="BM1118" s="32"/>
      <c r="BN1118" s="32"/>
      <c r="BO1118" s="32"/>
      <c r="BP1118" s="32"/>
      <c r="BQ1118" s="32"/>
      <c r="BR1118" s="32"/>
      <c r="BS1118" s="32"/>
      <c r="BT1118" s="32"/>
      <c r="BU1118" s="32"/>
      <c r="BV1118" s="32"/>
      <c r="BW1118" s="32"/>
      <c r="BX1118" s="32"/>
      <c r="BY1118" s="32"/>
      <c r="BZ1118" s="32"/>
      <c r="CA1118" s="32"/>
      <c r="CB1118" s="32"/>
    </row>
    <row r="1119" spans="62:80">
      <c r="BJ1119" s="32"/>
      <c r="BK1119" s="32"/>
      <c r="BL1119" s="32"/>
      <c r="BM1119" s="32"/>
      <c r="BN1119" s="32"/>
      <c r="BO1119" s="32"/>
      <c r="BP1119" s="32"/>
      <c r="BQ1119" s="32"/>
      <c r="BR1119" s="32"/>
      <c r="BS1119" s="32"/>
      <c r="BT1119" s="32"/>
      <c r="BU1119" s="32"/>
      <c r="BV1119" s="32"/>
      <c r="BW1119" s="32"/>
      <c r="BX1119" s="32"/>
      <c r="BY1119" s="32"/>
      <c r="BZ1119" s="32"/>
      <c r="CA1119" s="32"/>
      <c r="CB1119" s="32"/>
    </row>
    <row r="1120" spans="62:80">
      <c r="BJ1120" s="32"/>
      <c r="BK1120" s="32"/>
      <c r="BL1120" s="32"/>
      <c r="BM1120" s="32"/>
      <c r="BN1120" s="32"/>
      <c r="BO1120" s="32"/>
      <c r="BP1120" s="32"/>
      <c r="BQ1120" s="32"/>
      <c r="BR1120" s="32"/>
      <c r="BS1120" s="32"/>
      <c r="BT1120" s="32"/>
      <c r="BU1120" s="32"/>
      <c r="BV1120" s="32"/>
      <c r="BW1120" s="32"/>
      <c r="BX1120" s="32"/>
      <c r="BY1120" s="32"/>
      <c r="BZ1120" s="32"/>
      <c r="CA1120" s="32"/>
      <c r="CB1120" s="32"/>
    </row>
    <row r="1121" spans="62:80">
      <c r="BJ1121" s="32"/>
      <c r="BK1121" s="32"/>
      <c r="BL1121" s="32"/>
      <c r="BM1121" s="32"/>
      <c r="BN1121" s="32"/>
      <c r="BO1121" s="32"/>
      <c r="BP1121" s="32"/>
      <c r="BQ1121" s="32"/>
      <c r="BR1121" s="32"/>
      <c r="BS1121" s="32"/>
      <c r="BT1121" s="32"/>
      <c r="BU1121" s="32"/>
      <c r="BV1121" s="32"/>
      <c r="BW1121" s="32"/>
      <c r="BX1121" s="32"/>
      <c r="BY1121" s="32"/>
      <c r="BZ1121" s="32"/>
      <c r="CA1121" s="32"/>
      <c r="CB1121" s="32"/>
    </row>
    <row r="1122" spans="62:80">
      <c r="BJ1122" s="32"/>
      <c r="BK1122" s="32"/>
      <c r="BL1122" s="32"/>
      <c r="BM1122" s="32"/>
      <c r="BN1122" s="32"/>
      <c r="BO1122" s="32"/>
      <c r="BP1122" s="32"/>
      <c r="BQ1122" s="32"/>
      <c r="BR1122" s="32"/>
      <c r="BS1122" s="32"/>
      <c r="BT1122" s="32"/>
      <c r="BU1122" s="32"/>
      <c r="BV1122" s="32"/>
      <c r="BW1122" s="32"/>
      <c r="BX1122" s="32"/>
      <c r="BY1122" s="32"/>
      <c r="BZ1122" s="32"/>
      <c r="CA1122" s="32"/>
      <c r="CB1122" s="32"/>
    </row>
    <row r="1123" spans="62:80">
      <c r="BJ1123" s="32"/>
      <c r="BK1123" s="32"/>
      <c r="BL1123" s="32"/>
      <c r="BM1123" s="32"/>
      <c r="BN1123" s="32"/>
      <c r="BO1123" s="32"/>
      <c r="BP1123" s="32"/>
      <c r="BQ1123" s="32"/>
      <c r="BR1123" s="32"/>
      <c r="BS1123" s="32"/>
      <c r="BT1123" s="32"/>
      <c r="BU1123" s="32"/>
      <c r="BV1123" s="32"/>
      <c r="BW1123" s="32"/>
      <c r="BX1123" s="32"/>
      <c r="BY1123" s="32"/>
      <c r="BZ1123" s="32"/>
      <c r="CA1123" s="32"/>
      <c r="CB1123" s="32"/>
    </row>
    <row r="1124" spans="62:80">
      <c r="BJ1124" s="32"/>
      <c r="BK1124" s="32"/>
      <c r="BL1124" s="32"/>
      <c r="BM1124" s="32"/>
      <c r="BN1124" s="32"/>
      <c r="BO1124" s="32"/>
      <c r="BP1124" s="32"/>
      <c r="BQ1124" s="32"/>
      <c r="BR1124" s="32"/>
      <c r="BS1124" s="32"/>
      <c r="BT1124" s="32"/>
      <c r="BU1124" s="32"/>
      <c r="BV1124" s="32"/>
      <c r="BW1124" s="32"/>
      <c r="BX1124" s="32"/>
      <c r="BY1124" s="32"/>
      <c r="BZ1124" s="32"/>
      <c r="CA1124" s="32"/>
      <c r="CB1124" s="32"/>
    </row>
    <row r="1125" spans="62:80">
      <c r="BJ1125" s="32"/>
      <c r="BK1125" s="32"/>
      <c r="BL1125" s="32"/>
      <c r="BM1125" s="32"/>
      <c r="BN1125" s="32"/>
      <c r="BO1125" s="32"/>
      <c r="BP1125" s="32"/>
      <c r="BQ1125" s="32"/>
      <c r="BR1125" s="32"/>
      <c r="BS1125" s="32"/>
      <c r="BT1125" s="32"/>
      <c r="BU1125" s="32"/>
      <c r="BV1125" s="32"/>
      <c r="BW1125" s="32"/>
      <c r="BX1125" s="32"/>
      <c r="BY1125" s="32"/>
      <c r="BZ1125" s="32"/>
      <c r="CA1125" s="32"/>
      <c r="CB1125" s="32"/>
    </row>
    <row r="1126" spans="62:80">
      <c r="BJ1126" s="32"/>
      <c r="BK1126" s="32"/>
      <c r="BL1126" s="32"/>
      <c r="BM1126" s="32"/>
      <c r="BN1126" s="32"/>
      <c r="BO1126" s="32"/>
      <c r="BP1126" s="32"/>
      <c r="BQ1126" s="32"/>
      <c r="BR1126" s="32"/>
      <c r="BS1126" s="32"/>
      <c r="BT1126" s="32"/>
      <c r="BU1126" s="32"/>
      <c r="BV1126" s="32"/>
      <c r="BW1126" s="32"/>
      <c r="BX1126" s="32"/>
      <c r="BY1126" s="32"/>
      <c r="BZ1126" s="32"/>
      <c r="CA1126" s="32"/>
      <c r="CB1126" s="32"/>
    </row>
    <row r="1127" spans="62:80">
      <c r="BJ1127" s="32"/>
      <c r="BK1127" s="32"/>
      <c r="BL1127" s="32"/>
      <c r="BM1127" s="32"/>
      <c r="BN1127" s="32"/>
      <c r="BO1127" s="32"/>
      <c r="BP1127" s="32"/>
      <c r="BQ1127" s="32"/>
      <c r="BR1127" s="32"/>
      <c r="BS1127" s="32"/>
      <c r="BT1127" s="32"/>
      <c r="BU1127" s="32"/>
      <c r="BV1127" s="32"/>
      <c r="BW1127" s="32"/>
      <c r="BX1127" s="32"/>
      <c r="BY1127" s="32"/>
      <c r="BZ1127" s="32"/>
      <c r="CA1127" s="32"/>
      <c r="CB1127" s="32"/>
    </row>
    <row r="1128" spans="62:80">
      <c r="BJ1128" s="32"/>
      <c r="BK1128" s="32"/>
      <c r="BL1128" s="32"/>
      <c r="BM1128" s="32"/>
      <c r="BN1128" s="32"/>
      <c r="BO1128" s="32"/>
      <c r="BP1128" s="32"/>
      <c r="BQ1128" s="32"/>
      <c r="BR1128" s="32"/>
      <c r="BS1128" s="32"/>
      <c r="BT1128" s="32"/>
      <c r="BU1128" s="32"/>
      <c r="BV1128" s="32"/>
      <c r="BW1128" s="32"/>
      <c r="BX1128" s="32"/>
      <c r="BY1128" s="32"/>
      <c r="BZ1128" s="32"/>
      <c r="CA1128" s="32"/>
      <c r="CB1128" s="32"/>
    </row>
    <row r="1129" spans="62:80">
      <c r="BJ1129" s="32"/>
      <c r="BK1129" s="32"/>
      <c r="BL1129" s="32"/>
      <c r="BM1129" s="32"/>
      <c r="BN1129" s="32"/>
      <c r="BO1129" s="32"/>
      <c r="BP1129" s="32"/>
      <c r="BQ1129" s="32"/>
      <c r="BR1129" s="32"/>
      <c r="BS1129" s="32"/>
      <c r="BT1129" s="32"/>
      <c r="BU1129" s="32"/>
      <c r="BV1129" s="32"/>
      <c r="BW1129" s="32"/>
      <c r="BX1129" s="32"/>
      <c r="BY1129" s="32"/>
      <c r="BZ1129" s="32"/>
      <c r="CA1129" s="32"/>
      <c r="CB1129" s="32"/>
    </row>
    <row r="1130" spans="62:80">
      <c r="BJ1130" s="32"/>
      <c r="BK1130" s="32"/>
      <c r="BL1130" s="32"/>
      <c r="BM1130" s="32"/>
      <c r="BN1130" s="32"/>
      <c r="BO1130" s="32"/>
      <c r="BP1130" s="32"/>
      <c r="BQ1130" s="32"/>
      <c r="BR1130" s="32"/>
      <c r="BS1130" s="32"/>
      <c r="BT1130" s="32"/>
      <c r="BU1130" s="32"/>
      <c r="BV1130" s="32"/>
      <c r="BW1130" s="32"/>
      <c r="BX1130" s="32"/>
      <c r="BY1130" s="32"/>
      <c r="BZ1130" s="32"/>
      <c r="CA1130" s="32"/>
      <c r="CB1130" s="32"/>
    </row>
    <row r="1131" spans="62:80">
      <c r="BJ1131" s="32"/>
      <c r="BK1131" s="32"/>
      <c r="BL1131" s="32"/>
      <c r="BM1131" s="32"/>
      <c r="BN1131" s="32"/>
      <c r="BO1131" s="32"/>
      <c r="BP1131" s="32"/>
      <c r="BQ1131" s="32"/>
      <c r="BR1131" s="32"/>
      <c r="BS1131" s="32"/>
      <c r="BT1131" s="32"/>
      <c r="BU1131" s="32"/>
      <c r="BV1131" s="32"/>
      <c r="BW1131" s="32"/>
      <c r="BX1131" s="32"/>
      <c r="BY1131" s="32"/>
      <c r="BZ1131" s="32"/>
      <c r="CA1131" s="32"/>
      <c r="CB1131" s="32"/>
    </row>
    <row r="1132" spans="62:80">
      <c r="BJ1132" s="32"/>
      <c r="BK1132" s="32"/>
      <c r="BL1132" s="32"/>
      <c r="BM1132" s="32"/>
      <c r="BN1132" s="32"/>
      <c r="BO1132" s="32"/>
      <c r="BP1132" s="32"/>
      <c r="BQ1132" s="32"/>
      <c r="BR1132" s="32"/>
      <c r="BS1132" s="32"/>
      <c r="BT1132" s="32"/>
      <c r="BU1132" s="32"/>
      <c r="BV1132" s="32"/>
      <c r="BW1132" s="32"/>
      <c r="BX1132" s="32"/>
      <c r="BY1132" s="32"/>
      <c r="BZ1132" s="32"/>
      <c r="CA1132" s="32"/>
      <c r="CB1132" s="32"/>
    </row>
    <row r="1133" spans="62:80">
      <c r="BJ1133" s="32"/>
      <c r="BK1133" s="32"/>
      <c r="BL1133" s="32"/>
      <c r="BM1133" s="32"/>
      <c r="BN1133" s="32"/>
      <c r="BO1133" s="32"/>
      <c r="BP1133" s="32"/>
      <c r="BQ1133" s="32"/>
      <c r="BR1133" s="32"/>
      <c r="BS1133" s="32"/>
      <c r="BT1133" s="32"/>
      <c r="BU1133" s="32"/>
      <c r="BV1133" s="32"/>
      <c r="BW1133" s="32"/>
      <c r="BX1133" s="32"/>
      <c r="BY1133" s="32"/>
      <c r="BZ1133" s="32"/>
      <c r="CA1133" s="32"/>
      <c r="CB1133" s="32"/>
    </row>
    <row r="1134" spans="62:80">
      <c r="BJ1134" s="32"/>
      <c r="BK1134" s="32"/>
      <c r="BL1134" s="32"/>
      <c r="BM1134" s="32"/>
      <c r="BN1134" s="32"/>
      <c r="BO1134" s="32"/>
      <c r="BP1134" s="32"/>
      <c r="BQ1134" s="32"/>
      <c r="BR1134" s="32"/>
      <c r="BS1134" s="32"/>
      <c r="BT1134" s="32"/>
      <c r="BU1134" s="32"/>
      <c r="BV1134" s="32"/>
      <c r="BW1134" s="32"/>
      <c r="BX1134" s="32"/>
      <c r="BY1134" s="32"/>
      <c r="BZ1134" s="32"/>
      <c r="CA1134" s="32"/>
      <c r="CB1134" s="32"/>
    </row>
    <row r="1135" spans="62:80">
      <c r="BJ1135" s="32"/>
      <c r="BK1135" s="32"/>
      <c r="BL1135" s="32"/>
      <c r="BM1135" s="32"/>
      <c r="BN1135" s="32"/>
      <c r="BO1135" s="32"/>
      <c r="BP1135" s="32"/>
      <c r="BQ1135" s="32"/>
      <c r="BR1135" s="32"/>
      <c r="BS1135" s="32"/>
      <c r="BT1135" s="32"/>
      <c r="BU1135" s="32"/>
      <c r="BV1135" s="32"/>
      <c r="BW1135" s="32"/>
      <c r="BX1135" s="32"/>
      <c r="BY1135" s="32"/>
      <c r="BZ1135" s="32"/>
      <c r="CA1135" s="32"/>
      <c r="CB1135" s="32"/>
    </row>
    <row r="1136" spans="62:80">
      <c r="BJ1136" s="32"/>
      <c r="BK1136" s="32"/>
      <c r="BL1136" s="32"/>
      <c r="BM1136" s="32"/>
      <c r="BN1136" s="32"/>
      <c r="BO1136" s="32"/>
      <c r="BP1136" s="32"/>
      <c r="BQ1136" s="32"/>
      <c r="BR1136" s="32"/>
      <c r="BS1136" s="32"/>
      <c r="BT1136" s="32"/>
      <c r="BU1136" s="32"/>
      <c r="BV1136" s="32"/>
      <c r="BW1136" s="32"/>
      <c r="BX1136" s="32"/>
      <c r="BY1136" s="32"/>
      <c r="BZ1136" s="32"/>
      <c r="CA1136" s="32"/>
      <c r="CB1136" s="32"/>
    </row>
    <row r="1137" spans="62:80">
      <c r="BJ1137" s="32"/>
      <c r="BK1137" s="32"/>
      <c r="BL1137" s="32"/>
      <c r="BM1137" s="32"/>
      <c r="BN1137" s="32"/>
      <c r="BO1137" s="32"/>
      <c r="BP1137" s="32"/>
      <c r="BQ1137" s="32"/>
      <c r="BR1137" s="32"/>
      <c r="BS1137" s="32"/>
      <c r="BT1137" s="32"/>
      <c r="BU1137" s="32"/>
      <c r="BV1137" s="32"/>
      <c r="BW1137" s="32"/>
      <c r="BX1137" s="32"/>
      <c r="BY1137" s="32"/>
      <c r="BZ1137" s="32"/>
      <c r="CA1137" s="32"/>
      <c r="CB1137" s="32"/>
    </row>
    <row r="1138" spans="62:80">
      <c r="BJ1138" s="32"/>
      <c r="BK1138" s="32"/>
      <c r="BL1138" s="32"/>
      <c r="BM1138" s="32"/>
      <c r="BN1138" s="32"/>
      <c r="BO1138" s="32"/>
      <c r="BP1138" s="32"/>
      <c r="BQ1138" s="32"/>
      <c r="BR1138" s="32"/>
      <c r="BS1138" s="32"/>
      <c r="BT1138" s="32"/>
      <c r="BU1138" s="32"/>
      <c r="BV1138" s="32"/>
      <c r="BW1138" s="32"/>
      <c r="BX1138" s="32"/>
      <c r="BY1138" s="32"/>
      <c r="BZ1138" s="32"/>
      <c r="CA1138" s="32"/>
      <c r="CB1138" s="32"/>
    </row>
    <row r="1139" spans="62:80">
      <c r="BJ1139" s="32"/>
      <c r="BK1139" s="32"/>
      <c r="BL1139" s="32"/>
      <c r="BM1139" s="32"/>
      <c r="BN1139" s="32"/>
      <c r="BO1139" s="32"/>
      <c r="BP1139" s="32"/>
      <c r="BQ1139" s="32"/>
      <c r="BR1139" s="32"/>
      <c r="BS1139" s="32"/>
      <c r="BT1139" s="32"/>
      <c r="BU1139" s="32"/>
      <c r="BV1139" s="32"/>
      <c r="BW1139" s="32"/>
      <c r="BX1139" s="32"/>
      <c r="BY1139" s="32"/>
      <c r="BZ1139" s="32"/>
      <c r="CA1139" s="32"/>
      <c r="CB1139" s="32"/>
    </row>
    <row r="1140" spans="62:80">
      <c r="BJ1140" s="32"/>
      <c r="BK1140" s="32"/>
      <c r="BL1140" s="32"/>
      <c r="BM1140" s="32"/>
      <c r="BN1140" s="32"/>
      <c r="BO1140" s="32"/>
      <c r="BP1140" s="32"/>
      <c r="BQ1140" s="32"/>
      <c r="BR1140" s="32"/>
      <c r="BS1140" s="32"/>
      <c r="BT1140" s="32"/>
      <c r="BU1140" s="32"/>
      <c r="BV1140" s="32"/>
      <c r="BW1140" s="32"/>
      <c r="BX1140" s="32"/>
      <c r="BY1140" s="32"/>
      <c r="BZ1140" s="32"/>
      <c r="CA1140" s="32"/>
      <c r="CB1140" s="32"/>
    </row>
    <row r="1141" spans="62:80">
      <c r="BJ1141" s="32"/>
      <c r="BK1141" s="32"/>
      <c r="BL1141" s="32"/>
      <c r="BM1141" s="32"/>
      <c r="BN1141" s="32"/>
      <c r="BO1141" s="32"/>
      <c r="BP1141" s="32"/>
      <c r="BQ1141" s="32"/>
      <c r="BR1141" s="32"/>
      <c r="BS1141" s="32"/>
      <c r="BT1141" s="32"/>
      <c r="BU1141" s="32"/>
      <c r="BV1141" s="32"/>
      <c r="BW1141" s="32"/>
      <c r="BX1141" s="32"/>
      <c r="BY1141" s="32"/>
      <c r="BZ1141" s="32"/>
      <c r="CA1141" s="32"/>
      <c r="CB1141" s="32"/>
    </row>
    <row r="1142" spans="62:80">
      <c r="BJ1142" s="32"/>
      <c r="BK1142" s="32"/>
      <c r="BL1142" s="32"/>
      <c r="BM1142" s="32"/>
      <c r="BN1142" s="32"/>
      <c r="BO1142" s="32"/>
      <c r="BP1142" s="32"/>
      <c r="BQ1142" s="32"/>
      <c r="BR1142" s="32"/>
      <c r="BS1142" s="32"/>
      <c r="BT1142" s="32"/>
      <c r="BU1142" s="32"/>
      <c r="BV1142" s="32"/>
      <c r="BW1142" s="32"/>
      <c r="BX1142" s="32"/>
      <c r="BY1142" s="32"/>
      <c r="BZ1142" s="32"/>
      <c r="CA1142" s="32"/>
      <c r="CB1142" s="32"/>
    </row>
    <row r="1143" spans="62:80">
      <c r="BJ1143" s="32"/>
      <c r="BK1143" s="32"/>
      <c r="BL1143" s="32"/>
      <c r="BM1143" s="32"/>
      <c r="BN1143" s="32"/>
      <c r="BO1143" s="32"/>
      <c r="BP1143" s="32"/>
      <c r="BQ1143" s="32"/>
      <c r="BR1143" s="32"/>
      <c r="BS1143" s="32"/>
      <c r="BT1143" s="32"/>
      <c r="BU1143" s="32"/>
      <c r="BV1143" s="32"/>
      <c r="BW1143" s="32"/>
      <c r="BX1143" s="32"/>
      <c r="BY1143" s="32"/>
      <c r="BZ1143" s="32"/>
      <c r="CA1143" s="32"/>
      <c r="CB1143" s="32"/>
    </row>
    <row r="1144" spans="62:80">
      <c r="BJ1144" s="32"/>
      <c r="BK1144" s="32"/>
      <c r="BL1144" s="32"/>
      <c r="BM1144" s="32"/>
      <c r="BN1144" s="32"/>
      <c r="BO1144" s="32"/>
      <c r="BP1144" s="32"/>
      <c r="BQ1144" s="32"/>
      <c r="BR1144" s="32"/>
      <c r="BS1144" s="32"/>
      <c r="BT1144" s="32"/>
      <c r="BU1144" s="32"/>
      <c r="BV1144" s="32"/>
      <c r="BW1144" s="32"/>
      <c r="BX1144" s="32"/>
      <c r="BY1144" s="32"/>
      <c r="BZ1144" s="32"/>
      <c r="CA1144" s="32"/>
      <c r="CB1144" s="32"/>
    </row>
    <row r="1145" spans="62:80">
      <c r="BJ1145" s="32"/>
      <c r="BK1145" s="32"/>
      <c r="BL1145" s="32"/>
      <c r="BM1145" s="32"/>
      <c r="BN1145" s="32"/>
      <c r="BO1145" s="32"/>
      <c r="BP1145" s="32"/>
      <c r="BQ1145" s="32"/>
      <c r="BR1145" s="32"/>
      <c r="BS1145" s="32"/>
      <c r="BT1145" s="32"/>
      <c r="BU1145" s="32"/>
      <c r="BV1145" s="32"/>
      <c r="BW1145" s="32"/>
      <c r="BX1145" s="32"/>
      <c r="BY1145" s="32"/>
      <c r="BZ1145" s="32"/>
      <c r="CA1145" s="32"/>
      <c r="CB1145" s="32"/>
    </row>
    <row r="1146" spans="62:80">
      <c r="BJ1146" s="32"/>
      <c r="BK1146" s="32"/>
      <c r="BL1146" s="32"/>
      <c r="BM1146" s="32"/>
      <c r="BN1146" s="32"/>
      <c r="BO1146" s="32"/>
      <c r="BP1146" s="32"/>
      <c r="BQ1146" s="32"/>
      <c r="BR1146" s="32"/>
      <c r="BS1146" s="32"/>
      <c r="BT1146" s="32"/>
      <c r="BU1146" s="32"/>
      <c r="BV1146" s="32"/>
      <c r="BW1146" s="32"/>
      <c r="BX1146" s="32"/>
      <c r="BY1146" s="32"/>
      <c r="BZ1146" s="32"/>
      <c r="CA1146" s="32"/>
      <c r="CB1146" s="32"/>
    </row>
    <row r="1147" spans="62:80">
      <c r="BJ1147" s="32"/>
      <c r="BK1147" s="32"/>
      <c r="BL1147" s="32"/>
      <c r="BM1147" s="32"/>
      <c r="BN1147" s="32"/>
      <c r="BO1147" s="32"/>
      <c r="BP1147" s="32"/>
      <c r="BQ1147" s="32"/>
      <c r="BR1147" s="32"/>
      <c r="BS1147" s="32"/>
      <c r="BT1147" s="32"/>
      <c r="BU1147" s="32"/>
      <c r="BV1147" s="32"/>
      <c r="BW1147" s="32"/>
      <c r="BX1147" s="32"/>
      <c r="BY1147" s="32"/>
      <c r="BZ1147" s="32"/>
      <c r="CA1147" s="32"/>
      <c r="CB1147" s="32"/>
    </row>
    <row r="1148" spans="62:80">
      <c r="BJ1148" s="32"/>
      <c r="BK1148" s="32"/>
      <c r="BL1148" s="32"/>
      <c r="BM1148" s="32"/>
      <c r="BN1148" s="32"/>
      <c r="BO1148" s="32"/>
      <c r="BP1148" s="32"/>
      <c r="BQ1148" s="32"/>
      <c r="BR1148" s="32"/>
      <c r="BS1148" s="32"/>
      <c r="BT1148" s="32"/>
      <c r="BU1148" s="32"/>
      <c r="BV1148" s="32"/>
      <c r="BW1148" s="32"/>
      <c r="BX1148" s="32"/>
      <c r="BY1148" s="32"/>
      <c r="BZ1148" s="32"/>
      <c r="CA1148" s="32"/>
      <c r="CB1148" s="32"/>
    </row>
    <row r="1149" spans="62:80">
      <c r="BJ1149" s="32"/>
      <c r="BK1149" s="32"/>
      <c r="BL1149" s="32"/>
      <c r="BM1149" s="32"/>
      <c r="BN1149" s="32"/>
      <c r="BO1149" s="32"/>
      <c r="BP1149" s="32"/>
      <c r="BQ1149" s="32"/>
      <c r="BR1149" s="32"/>
      <c r="BS1149" s="32"/>
      <c r="BT1149" s="32"/>
      <c r="BU1149" s="32"/>
      <c r="BV1149" s="32"/>
      <c r="BW1149" s="32"/>
      <c r="BX1149" s="32"/>
      <c r="BY1149" s="32"/>
      <c r="BZ1149" s="32"/>
      <c r="CA1149" s="32"/>
      <c r="CB1149" s="32"/>
    </row>
    <row r="1150" spans="62:80">
      <c r="BJ1150" s="32"/>
      <c r="BK1150" s="32"/>
      <c r="BL1150" s="32"/>
      <c r="BM1150" s="32"/>
      <c r="BN1150" s="32"/>
      <c r="BO1150" s="32"/>
      <c r="BP1150" s="32"/>
      <c r="BQ1150" s="32"/>
      <c r="BR1150" s="32"/>
      <c r="BS1150" s="32"/>
      <c r="BT1150" s="32"/>
      <c r="BU1150" s="32"/>
      <c r="BV1150" s="32"/>
      <c r="BW1150" s="32"/>
      <c r="BX1150" s="32"/>
      <c r="BY1150" s="32"/>
      <c r="BZ1150" s="32"/>
      <c r="CA1150" s="32"/>
      <c r="CB1150" s="32"/>
    </row>
    <row r="1151" spans="62:80">
      <c r="BJ1151" s="32"/>
      <c r="BK1151" s="32"/>
      <c r="BL1151" s="32"/>
      <c r="BM1151" s="32"/>
      <c r="BN1151" s="32"/>
      <c r="BO1151" s="32"/>
      <c r="BP1151" s="32"/>
      <c r="BQ1151" s="32"/>
      <c r="BR1151" s="32"/>
      <c r="BS1151" s="32"/>
      <c r="BT1151" s="32"/>
      <c r="BU1151" s="32"/>
      <c r="BV1151" s="32"/>
      <c r="BW1151" s="32"/>
      <c r="BX1151" s="32"/>
      <c r="BY1151" s="32"/>
      <c r="BZ1151" s="32"/>
      <c r="CA1151" s="32"/>
      <c r="CB1151" s="32"/>
    </row>
    <row r="1152" spans="62:80">
      <c r="BJ1152" s="32"/>
      <c r="BK1152" s="32"/>
      <c r="BL1152" s="32"/>
      <c r="BM1152" s="32"/>
      <c r="BN1152" s="32"/>
      <c r="BO1152" s="32"/>
      <c r="BP1152" s="32"/>
      <c r="BQ1152" s="32"/>
      <c r="BR1152" s="32"/>
      <c r="BS1152" s="32"/>
      <c r="BT1152" s="32"/>
      <c r="BU1152" s="32"/>
      <c r="BV1152" s="32"/>
      <c r="BW1152" s="32"/>
      <c r="BX1152" s="32"/>
      <c r="BY1152" s="32"/>
      <c r="BZ1152" s="32"/>
      <c r="CA1152" s="32"/>
      <c r="CB1152" s="32"/>
    </row>
    <row r="1153" spans="62:80">
      <c r="BJ1153" s="32"/>
      <c r="BK1153" s="32"/>
      <c r="BL1153" s="32"/>
      <c r="BM1153" s="32"/>
      <c r="BN1153" s="32"/>
      <c r="BO1153" s="32"/>
      <c r="BP1153" s="32"/>
      <c r="BQ1153" s="32"/>
      <c r="BR1153" s="32"/>
      <c r="BS1153" s="32"/>
      <c r="BT1153" s="32"/>
      <c r="BU1153" s="32"/>
      <c r="BV1153" s="32"/>
      <c r="BW1153" s="32"/>
      <c r="BX1153" s="32"/>
      <c r="BY1153" s="32"/>
      <c r="BZ1153" s="32"/>
      <c r="CA1153" s="32"/>
      <c r="CB1153" s="32"/>
    </row>
    <row r="1154" spans="62:80">
      <c r="BJ1154" s="32"/>
      <c r="BK1154" s="32"/>
      <c r="BL1154" s="32"/>
      <c r="BM1154" s="32"/>
      <c r="BN1154" s="32"/>
      <c r="BO1154" s="32"/>
      <c r="BP1154" s="32"/>
      <c r="BQ1154" s="32"/>
      <c r="BR1154" s="32"/>
      <c r="BS1154" s="32"/>
      <c r="BT1154" s="32"/>
      <c r="BU1154" s="32"/>
      <c r="BV1154" s="32"/>
      <c r="BW1154" s="32"/>
      <c r="BX1154" s="32"/>
      <c r="BY1154" s="32"/>
      <c r="BZ1154" s="32"/>
      <c r="CA1154" s="32"/>
      <c r="CB1154" s="32"/>
    </row>
    <row r="1155" spans="62:80">
      <c r="BJ1155" s="32"/>
      <c r="BK1155" s="32"/>
      <c r="BL1155" s="32"/>
      <c r="BM1155" s="32"/>
      <c r="BN1155" s="32"/>
      <c r="BO1155" s="32"/>
      <c r="BP1155" s="32"/>
      <c r="BQ1155" s="32"/>
      <c r="BR1155" s="32"/>
      <c r="BS1155" s="32"/>
      <c r="BT1155" s="32"/>
      <c r="BU1155" s="32"/>
      <c r="BV1155" s="32"/>
      <c r="BW1155" s="32"/>
      <c r="BX1155" s="32"/>
      <c r="BY1155" s="32"/>
      <c r="BZ1155" s="32"/>
      <c r="CA1155" s="32"/>
      <c r="CB1155" s="32"/>
    </row>
    <row r="1156" spans="62:80">
      <c r="BJ1156" s="32"/>
      <c r="BK1156" s="32"/>
      <c r="BL1156" s="32"/>
      <c r="BM1156" s="32"/>
      <c r="BN1156" s="32"/>
      <c r="BO1156" s="32"/>
      <c r="BP1156" s="32"/>
      <c r="BQ1156" s="32"/>
      <c r="BR1156" s="32"/>
      <c r="BS1156" s="32"/>
      <c r="BT1156" s="32"/>
      <c r="BU1156" s="32"/>
      <c r="BV1156" s="32"/>
      <c r="BW1156" s="32"/>
      <c r="BX1156" s="32"/>
      <c r="BY1156" s="32"/>
      <c r="BZ1156" s="32"/>
      <c r="CA1156" s="32"/>
      <c r="CB1156" s="32"/>
    </row>
    <row r="1157" spans="62:80">
      <c r="BJ1157" s="32"/>
      <c r="BK1157" s="32"/>
      <c r="BL1157" s="32"/>
      <c r="BM1157" s="32"/>
      <c r="BN1157" s="32"/>
      <c r="BO1157" s="32"/>
      <c r="BP1157" s="32"/>
      <c r="BQ1157" s="32"/>
      <c r="BR1157" s="32"/>
      <c r="BS1157" s="32"/>
      <c r="BT1157" s="32"/>
      <c r="BU1157" s="32"/>
      <c r="BV1157" s="32"/>
      <c r="BW1157" s="32"/>
      <c r="BX1157" s="32"/>
      <c r="BY1157" s="32"/>
      <c r="BZ1157" s="32"/>
      <c r="CA1157" s="32"/>
      <c r="CB1157" s="32"/>
    </row>
    <row r="1158" spans="62:80">
      <c r="BJ1158" s="32"/>
      <c r="BK1158" s="32"/>
      <c r="BL1158" s="32"/>
      <c r="BM1158" s="32"/>
      <c r="BN1158" s="32"/>
      <c r="BO1158" s="32"/>
      <c r="BP1158" s="32"/>
      <c r="BQ1158" s="32"/>
      <c r="BR1158" s="32"/>
      <c r="BS1158" s="32"/>
      <c r="BT1158" s="32"/>
      <c r="BU1158" s="32"/>
      <c r="BV1158" s="32"/>
      <c r="BW1158" s="32"/>
      <c r="BX1158" s="32"/>
      <c r="BY1158" s="32"/>
      <c r="BZ1158" s="32"/>
      <c r="CA1158" s="32"/>
      <c r="CB1158" s="32"/>
    </row>
    <row r="1159" spans="62:80">
      <c r="BJ1159" s="32"/>
      <c r="BK1159" s="32"/>
      <c r="BL1159" s="32"/>
      <c r="BM1159" s="32"/>
      <c r="BN1159" s="32"/>
      <c r="BO1159" s="32"/>
      <c r="BP1159" s="32"/>
      <c r="BQ1159" s="32"/>
      <c r="BR1159" s="32"/>
      <c r="BS1159" s="32"/>
      <c r="BT1159" s="32"/>
      <c r="BU1159" s="32"/>
      <c r="BV1159" s="32"/>
      <c r="BW1159" s="32"/>
      <c r="BX1159" s="32"/>
      <c r="BY1159" s="32"/>
      <c r="BZ1159" s="32"/>
      <c r="CA1159" s="32"/>
      <c r="CB1159" s="32"/>
    </row>
    <row r="1160" spans="62:80">
      <c r="BJ1160" s="32"/>
      <c r="BK1160" s="32"/>
      <c r="BL1160" s="32"/>
      <c r="BM1160" s="32"/>
      <c r="BN1160" s="32"/>
      <c r="BO1160" s="32"/>
      <c r="BP1160" s="32"/>
      <c r="BQ1160" s="32"/>
      <c r="BR1160" s="32"/>
      <c r="BS1160" s="32"/>
      <c r="BT1160" s="32"/>
      <c r="BU1160" s="32"/>
      <c r="BV1160" s="32"/>
      <c r="BW1160" s="32"/>
      <c r="BX1160" s="32"/>
      <c r="BY1160" s="32"/>
      <c r="BZ1160" s="32"/>
      <c r="CA1160" s="32"/>
      <c r="CB1160" s="32"/>
    </row>
    <row r="1161" spans="62:80">
      <c r="BJ1161" s="32"/>
      <c r="BK1161" s="32"/>
      <c r="BL1161" s="32"/>
      <c r="BM1161" s="32"/>
      <c r="BN1161" s="32"/>
      <c r="BO1161" s="32"/>
      <c r="BP1161" s="32"/>
      <c r="BQ1161" s="32"/>
      <c r="BR1161" s="32"/>
      <c r="BS1161" s="32"/>
      <c r="BT1161" s="32"/>
      <c r="BU1161" s="32"/>
      <c r="BV1161" s="32"/>
      <c r="BW1161" s="32"/>
      <c r="BX1161" s="32"/>
      <c r="BY1161" s="32"/>
      <c r="BZ1161" s="32"/>
      <c r="CA1161" s="32"/>
      <c r="CB1161" s="32"/>
    </row>
    <row r="1162" spans="62:80">
      <c r="BJ1162" s="32"/>
      <c r="BK1162" s="32"/>
      <c r="BL1162" s="32"/>
      <c r="BM1162" s="32"/>
      <c r="BN1162" s="32"/>
      <c r="BO1162" s="32"/>
      <c r="BP1162" s="32"/>
      <c r="BQ1162" s="32"/>
      <c r="BR1162" s="32"/>
      <c r="BS1162" s="32"/>
      <c r="BT1162" s="32"/>
      <c r="BU1162" s="32"/>
      <c r="BV1162" s="32"/>
      <c r="BW1162" s="32"/>
      <c r="BX1162" s="32"/>
      <c r="BY1162" s="32"/>
      <c r="BZ1162" s="32"/>
      <c r="CA1162" s="32"/>
      <c r="CB1162" s="32"/>
    </row>
    <row r="1163" spans="62:80">
      <c r="BJ1163" s="32"/>
      <c r="BK1163" s="32"/>
      <c r="BL1163" s="32"/>
      <c r="BM1163" s="32"/>
      <c r="BN1163" s="32"/>
      <c r="BO1163" s="32"/>
      <c r="BP1163" s="32"/>
      <c r="BQ1163" s="32"/>
      <c r="BR1163" s="32"/>
      <c r="BS1163" s="32"/>
      <c r="BT1163" s="32"/>
      <c r="BU1163" s="32"/>
      <c r="BV1163" s="32"/>
      <c r="BW1163" s="32"/>
      <c r="BX1163" s="32"/>
      <c r="BY1163" s="32"/>
      <c r="BZ1163" s="32"/>
      <c r="CA1163" s="32"/>
      <c r="CB1163" s="32"/>
    </row>
    <row r="1164" spans="62:80">
      <c r="BJ1164" s="32"/>
      <c r="BK1164" s="32"/>
      <c r="BL1164" s="32"/>
      <c r="BM1164" s="32"/>
      <c r="BN1164" s="32"/>
      <c r="BO1164" s="32"/>
      <c r="BP1164" s="32"/>
      <c r="BQ1164" s="32"/>
      <c r="BR1164" s="32"/>
      <c r="BS1164" s="32"/>
      <c r="BT1164" s="32"/>
      <c r="BU1164" s="32"/>
      <c r="BV1164" s="32"/>
      <c r="BW1164" s="32"/>
      <c r="BX1164" s="32"/>
      <c r="BY1164" s="32"/>
      <c r="BZ1164" s="32"/>
      <c r="CA1164" s="32"/>
      <c r="CB1164" s="32"/>
    </row>
    <row r="1165" spans="62:80">
      <c r="BJ1165" s="32"/>
      <c r="BK1165" s="32"/>
      <c r="BL1165" s="32"/>
      <c r="BM1165" s="32"/>
      <c r="BN1165" s="32"/>
      <c r="BO1165" s="32"/>
      <c r="BP1165" s="32"/>
      <c r="BQ1165" s="32"/>
      <c r="BR1165" s="32"/>
      <c r="BS1165" s="32"/>
      <c r="BT1165" s="32"/>
      <c r="BU1165" s="32"/>
      <c r="BV1165" s="32"/>
      <c r="BW1165" s="32"/>
      <c r="BX1165" s="32"/>
      <c r="BY1165" s="32"/>
      <c r="BZ1165" s="32"/>
      <c r="CA1165" s="32"/>
      <c r="CB1165" s="32"/>
    </row>
    <row r="1166" spans="62:80">
      <c r="BJ1166" s="32"/>
      <c r="BK1166" s="32"/>
      <c r="BL1166" s="32"/>
      <c r="BM1166" s="32"/>
      <c r="BN1166" s="32"/>
      <c r="BO1166" s="32"/>
      <c r="BP1166" s="32"/>
      <c r="BQ1166" s="32"/>
      <c r="BR1166" s="32"/>
      <c r="BS1166" s="32"/>
      <c r="BT1166" s="32"/>
      <c r="BU1166" s="32"/>
      <c r="BV1166" s="32"/>
      <c r="BW1166" s="32"/>
      <c r="BX1166" s="32"/>
      <c r="BY1166" s="32"/>
      <c r="BZ1166" s="32"/>
      <c r="CA1166" s="32"/>
      <c r="CB1166" s="32"/>
    </row>
    <row r="1167" spans="62:80">
      <c r="BJ1167" s="32"/>
      <c r="BK1167" s="32"/>
      <c r="BL1167" s="32"/>
      <c r="BM1167" s="32"/>
      <c r="BN1167" s="32"/>
      <c r="BO1167" s="32"/>
      <c r="BP1167" s="32"/>
      <c r="BQ1167" s="32"/>
      <c r="BR1167" s="32"/>
      <c r="BS1167" s="32"/>
      <c r="BT1167" s="32"/>
      <c r="BU1167" s="32"/>
      <c r="BV1167" s="32"/>
      <c r="BW1167" s="32"/>
      <c r="BX1167" s="32"/>
      <c r="BY1167" s="32"/>
      <c r="BZ1167" s="32"/>
      <c r="CA1167" s="32"/>
      <c r="CB1167" s="32"/>
    </row>
    <row r="1168" spans="62:80">
      <c r="BJ1168" s="32"/>
      <c r="BK1168" s="32"/>
      <c r="BL1168" s="32"/>
      <c r="BM1168" s="32"/>
      <c r="BN1168" s="32"/>
      <c r="BO1168" s="32"/>
      <c r="BP1168" s="32"/>
      <c r="BQ1168" s="32"/>
      <c r="BR1168" s="32"/>
      <c r="BS1168" s="32"/>
      <c r="BT1168" s="32"/>
      <c r="BU1168" s="32"/>
      <c r="BV1168" s="32"/>
      <c r="BW1168" s="32"/>
      <c r="BX1168" s="32"/>
      <c r="BY1168" s="32"/>
      <c r="BZ1168" s="32"/>
      <c r="CA1168" s="32"/>
      <c r="CB1168" s="32"/>
    </row>
    <row r="1169" spans="62:80">
      <c r="BJ1169" s="32"/>
      <c r="BK1169" s="32"/>
      <c r="BL1169" s="32"/>
      <c r="BM1169" s="32"/>
      <c r="BN1169" s="32"/>
      <c r="BO1169" s="32"/>
      <c r="BP1169" s="32"/>
      <c r="BQ1169" s="32"/>
      <c r="BR1169" s="32"/>
      <c r="BS1169" s="32"/>
      <c r="BT1169" s="32"/>
      <c r="BU1169" s="32"/>
      <c r="BV1169" s="32"/>
      <c r="BW1169" s="32"/>
      <c r="BX1169" s="32"/>
      <c r="BY1169" s="32"/>
      <c r="BZ1169" s="32"/>
      <c r="CA1169" s="32"/>
      <c r="CB1169" s="32"/>
    </row>
    <row r="1170" spans="62:80">
      <c r="BJ1170" s="32"/>
      <c r="BK1170" s="32"/>
      <c r="BL1170" s="32"/>
      <c r="BM1170" s="32"/>
      <c r="BN1170" s="32"/>
      <c r="BO1170" s="32"/>
      <c r="BP1170" s="32"/>
      <c r="BQ1170" s="32"/>
      <c r="BR1170" s="32"/>
      <c r="BS1170" s="32"/>
      <c r="BT1170" s="32"/>
      <c r="BU1170" s="32"/>
      <c r="BV1170" s="32"/>
      <c r="BW1170" s="32"/>
      <c r="BX1170" s="32"/>
      <c r="BY1170" s="32"/>
      <c r="BZ1170" s="32"/>
      <c r="CA1170" s="32"/>
      <c r="CB1170" s="32"/>
    </row>
    <row r="1171" spans="62:80">
      <c r="BJ1171" s="32"/>
      <c r="BK1171" s="32"/>
      <c r="BL1171" s="32"/>
      <c r="BM1171" s="32"/>
      <c r="BN1171" s="32"/>
      <c r="BO1171" s="32"/>
      <c r="BP1171" s="32"/>
      <c r="BQ1171" s="32"/>
      <c r="BR1171" s="32"/>
      <c r="BS1171" s="32"/>
      <c r="BT1171" s="32"/>
      <c r="BU1171" s="32"/>
      <c r="BV1171" s="32"/>
      <c r="BW1171" s="32"/>
      <c r="BX1171" s="32"/>
      <c r="BY1171" s="32"/>
      <c r="BZ1171" s="32"/>
      <c r="CA1171" s="32"/>
      <c r="CB1171" s="32"/>
    </row>
    <row r="1172" spans="62:80">
      <c r="BJ1172" s="32"/>
      <c r="BK1172" s="32"/>
      <c r="BL1172" s="32"/>
      <c r="BM1172" s="32"/>
      <c r="BN1172" s="32"/>
      <c r="BO1172" s="32"/>
      <c r="BP1172" s="32"/>
      <c r="BQ1172" s="32"/>
      <c r="BR1172" s="32"/>
      <c r="BS1172" s="32"/>
      <c r="BT1172" s="32"/>
      <c r="BU1172" s="32"/>
      <c r="BV1172" s="32"/>
      <c r="BW1172" s="32"/>
      <c r="BX1172" s="32"/>
      <c r="BY1172" s="32"/>
      <c r="BZ1172" s="32"/>
      <c r="CA1172" s="32"/>
      <c r="CB1172" s="32"/>
    </row>
    <row r="1173" spans="62:80">
      <c r="BJ1173" s="32"/>
      <c r="BK1173" s="32"/>
      <c r="BL1173" s="32"/>
      <c r="BM1173" s="32"/>
      <c r="BN1173" s="32"/>
      <c r="BO1173" s="32"/>
      <c r="BP1173" s="32"/>
      <c r="BQ1173" s="32"/>
      <c r="BR1173" s="32"/>
      <c r="BS1173" s="32"/>
      <c r="BT1173" s="32"/>
      <c r="BU1173" s="32"/>
      <c r="BV1173" s="32"/>
      <c r="BW1173" s="32"/>
      <c r="BX1173" s="32"/>
      <c r="BY1173" s="32"/>
      <c r="BZ1173" s="32"/>
      <c r="CA1173" s="32"/>
      <c r="CB1173" s="32"/>
    </row>
    <row r="1174" spans="62:80">
      <c r="BJ1174" s="32"/>
      <c r="BK1174" s="32"/>
      <c r="BL1174" s="32"/>
      <c r="BM1174" s="32"/>
      <c r="BN1174" s="32"/>
      <c r="BO1174" s="32"/>
      <c r="BP1174" s="32"/>
      <c r="BQ1174" s="32"/>
      <c r="BR1174" s="32"/>
      <c r="BS1174" s="32"/>
      <c r="BT1174" s="32"/>
      <c r="BU1174" s="32"/>
      <c r="BV1174" s="32"/>
      <c r="BW1174" s="32"/>
      <c r="BX1174" s="32"/>
      <c r="BY1174" s="32"/>
      <c r="BZ1174" s="32"/>
      <c r="CA1174" s="32"/>
      <c r="CB1174" s="32"/>
    </row>
    <row r="1175" spans="62:80">
      <c r="BJ1175" s="32"/>
      <c r="BK1175" s="32"/>
      <c r="BL1175" s="32"/>
      <c r="BM1175" s="32"/>
      <c r="BN1175" s="32"/>
      <c r="BO1175" s="32"/>
      <c r="BP1175" s="32"/>
      <c r="BQ1175" s="32"/>
      <c r="BR1175" s="32"/>
      <c r="BS1175" s="32"/>
      <c r="BT1175" s="32"/>
      <c r="BU1175" s="32"/>
      <c r="BV1175" s="32"/>
      <c r="BW1175" s="32"/>
      <c r="BX1175" s="32"/>
      <c r="BY1175" s="32"/>
      <c r="BZ1175" s="32"/>
      <c r="CA1175" s="32"/>
      <c r="CB1175" s="32"/>
    </row>
    <row r="1176" spans="62:80">
      <c r="BJ1176" s="32"/>
      <c r="BK1176" s="32"/>
      <c r="BL1176" s="32"/>
      <c r="BM1176" s="32"/>
      <c r="BN1176" s="32"/>
      <c r="BO1176" s="32"/>
      <c r="BP1176" s="32"/>
      <c r="BQ1176" s="32"/>
      <c r="BR1176" s="32"/>
      <c r="BS1176" s="32"/>
      <c r="BT1176" s="32"/>
      <c r="BU1176" s="32"/>
      <c r="BV1176" s="32"/>
      <c r="BW1176" s="32"/>
      <c r="BX1176" s="32"/>
      <c r="BY1176" s="32"/>
      <c r="BZ1176" s="32"/>
      <c r="CA1176" s="32"/>
      <c r="CB1176" s="32"/>
    </row>
    <row r="1177" spans="62:80">
      <c r="BJ1177" s="32"/>
      <c r="BK1177" s="32"/>
      <c r="BL1177" s="32"/>
      <c r="BM1177" s="32"/>
      <c r="BN1177" s="32"/>
      <c r="BO1177" s="32"/>
      <c r="BP1177" s="32"/>
      <c r="BQ1177" s="32"/>
      <c r="BR1177" s="32"/>
      <c r="BS1177" s="32"/>
      <c r="BT1177" s="32"/>
      <c r="BU1177" s="32"/>
      <c r="BV1177" s="32"/>
      <c r="BW1177" s="32"/>
      <c r="BX1177" s="32"/>
      <c r="BY1177" s="32"/>
      <c r="BZ1177" s="32"/>
      <c r="CA1177" s="32"/>
      <c r="CB1177" s="32"/>
    </row>
    <row r="1178" spans="62:80">
      <c r="BJ1178" s="32"/>
      <c r="BK1178" s="32"/>
      <c r="BL1178" s="32"/>
      <c r="BM1178" s="32"/>
      <c r="BN1178" s="32"/>
      <c r="BO1178" s="32"/>
      <c r="BP1178" s="32"/>
      <c r="BQ1178" s="32"/>
      <c r="BR1178" s="32"/>
      <c r="BS1178" s="32"/>
      <c r="BT1178" s="32"/>
      <c r="BU1178" s="32"/>
      <c r="BV1178" s="32"/>
      <c r="BW1178" s="32"/>
      <c r="BX1178" s="32"/>
      <c r="BY1178" s="32"/>
      <c r="BZ1178" s="32"/>
      <c r="CA1178" s="32"/>
      <c r="CB1178" s="32"/>
    </row>
    <row r="1179" spans="62:80">
      <c r="BJ1179" s="32"/>
      <c r="BK1179" s="32"/>
      <c r="BL1179" s="32"/>
      <c r="BM1179" s="32"/>
      <c r="BN1179" s="32"/>
      <c r="BO1179" s="32"/>
      <c r="BP1179" s="32"/>
      <c r="BQ1179" s="32"/>
      <c r="BR1179" s="32"/>
      <c r="BS1179" s="32"/>
      <c r="BT1179" s="32"/>
      <c r="BU1179" s="32"/>
      <c r="BV1179" s="32"/>
      <c r="BW1179" s="32"/>
      <c r="BX1179" s="32"/>
      <c r="BY1179" s="32"/>
      <c r="BZ1179" s="32"/>
      <c r="CA1179" s="32"/>
      <c r="CB1179" s="32"/>
    </row>
    <row r="1180" spans="62:80">
      <c r="BJ1180" s="32"/>
      <c r="BK1180" s="32"/>
      <c r="BL1180" s="32"/>
      <c r="BM1180" s="32"/>
      <c r="BN1180" s="32"/>
      <c r="BO1180" s="32"/>
      <c r="BP1180" s="32"/>
      <c r="BQ1180" s="32"/>
      <c r="BR1180" s="32"/>
      <c r="BS1180" s="32"/>
      <c r="BT1180" s="32"/>
      <c r="BU1180" s="32"/>
      <c r="BV1180" s="32"/>
      <c r="BW1180" s="32"/>
      <c r="BX1180" s="32"/>
      <c r="BY1180" s="32"/>
      <c r="BZ1180" s="32"/>
      <c r="CA1180" s="32"/>
      <c r="CB1180" s="32"/>
    </row>
    <row r="1181" spans="62:80">
      <c r="BJ1181" s="32"/>
      <c r="BK1181" s="32"/>
      <c r="BL1181" s="32"/>
      <c r="BM1181" s="32"/>
      <c r="BN1181" s="32"/>
      <c r="BO1181" s="32"/>
      <c r="BP1181" s="32"/>
      <c r="BQ1181" s="32"/>
      <c r="BR1181" s="32"/>
      <c r="BS1181" s="32"/>
      <c r="BT1181" s="32"/>
      <c r="BU1181" s="32"/>
      <c r="BV1181" s="32"/>
      <c r="BW1181" s="32"/>
      <c r="BX1181" s="32"/>
      <c r="BY1181" s="32"/>
      <c r="BZ1181" s="32"/>
      <c r="CA1181" s="32"/>
      <c r="CB1181" s="32"/>
    </row>
    <row r="1182" spans="62:80">
      <c r="BJ1182" s="32"/>
      <c r="BK1182" s="32"/>
      <c r="BL1182" s="32"/>
      <c r="BM1182" s="32"/>
      <c r="BN1182" s="32"/>
      <c r="BO1182" s="32"/>
      <c r="BP1182" s="32"/>
      <c r="BQ1182" s="32"/>
      <c r="BR1182" s="32"/>
      <c r="BS1182" s="32"/>
      <c r="BT1182" s="32"/>
      <c r="BU1182" s="32"/>
      <c r="BV1182" s="32"/>
      <c r="BW1182" s="32"/>
      <c r="BX1182" s="32"/>
      <c r="BY1182" s="32"/>
      <c r="BZ1182" s="32"/>
      <c r="CA1182" s="32"/>
      <c r="CB1182" s="32"/>
    </row>
    <row r="1183" spans="62:80">
      <c r="BJ1183" s="32"/>
      <c r="BK1183" s="32"/>
      <c r="BL1183" s="32"/>
      <c r="BM1183" s="32"/>
      <c r="BN1183" s="32"/>
      <c r="BO1183" s="32"/>
      <c r="BP1183" s="32"/>
      <c r="BQ1183" s="32"/>
      <c r="BR1183" s="32"/>
      <c r="BS1183" s="32"/>
      <c r="BT1183" s="32"/>
      <c r="BU1183" s="32"/>
      <c r="BV1183" s="32"/>
      <c r="BW1183" s="32"/>
      <c r="BX1183" s="32"/>
      <c r="BY1183" s="32"/>
      <c r="BZ1183" s="32"/>
      <c r="CA1183" s="32"/>
      <c r="CB1183" s="32"/>
    </row>
    <row r="1184" spans="62:80">
      <c r="BJ1184" s="32"/>
      <c r="BK1184" s="32"/>
      <c r="BL1184" s="32"/>
      <c r="BM1184" s="32"/>
      <c r="BN1184" s="32"/>
      <c r="BO1184" s="32"/>
      <c r="BP1184" s="32"/>
      <c r="BQ1184" s="32"/>
      <c r="BR1184" s="32"/>
      <c r="BS1184" s="32"/>
      <c r="BT1184" s="32"/>
      <c r="BU1184" s="32"/>
      <c r="BV1184" s="32"/>
      <c r="BW1184" s="32"/>
      <c r="BX1184" s="32"/>
      <c r="BY1184" s="32"/>
      <c r="BZ1184" s="32"/>
      <c r="CA1184" s="32"/>
      <c r="CB1184" s="32"/>
    </row>
    <row r="1185" spans="62:80">
      <c r="BJ1185" s="32"/>
      <c r="BK1185" s="32"/>
      <c r="BL1185" s="32"/>
      <c r="BM1185" s="32"/>
      <c r="BN1185" s="32"/>
      <c r="BO1185" s="32"/>
      <c r="BP1185" s="32"/>
      <c r="BQ1185" s="32"/>
      <c r="BR1185" s="32"/>
      <c r="BS1185" s="32"/>
      <c r="BT1185" s="32"/>
      <c r="BU1185" s="32"/>
      <c r="BV1185" s="32"/>
      <c r="BW1185" s="32"/>
      <c r="BX1185" s="32"/>
      <c r="BY1185" s="32"/>
      <c r="BZ1185" s="32"/>
      <c r="CA1185" s="32"/>
      <c r="CB1185" s="32"/>
    </row>
    <row r="1186" spans="62:80">
      <c r="BJ1186" s="32"/>
      <c r="BK1186" s="32"/>
      <c r="BL1186" s="32"/>
      <c r="BM1186" s="32"/>
      <c r="BN1186" s="32"/>
      <c r="BO1186" s="32"/>
      <c r="BP1186" s="32"/>
      <c r="BQ1186" s="32"/>
      <c r="BR1186" s="32"/>
      <c r="BS1186" s="32"/>
      <c r="BT1186" s="32"/>
      <c r="BU1186" s="32"/>
      <c r="BV1186" s="32"/>
      <c r="BW1186" s="32"/>
      <c r="BX1186" s="32"/>
      <c r="BY1186" s="32"/>
      <c r="BZ1186" s="32"/>
      <c r="CA1186" s="32"/>
      <c r="CB1186" s="32"/>
    </row>
    <row r="1187" spans="62:80">
      <c r="BJ1187" s="32"/>
      <c r="BK1187" s="32"/>
      <c r="BL1187" s="32"/>
      <c r="BM1187" s="32"/>
      <c r="BN1187" s="32"/>
      <c r="BO1187" s="32"/>
      <c r="BP1187" s="32"/>
      <c r="BQ1187" s="32"/>
      <c r="BR1187" s="32"/>
      <c r="BS1187" s="32"/>
      <c r="BT1187" s="32"/>
      <c r="BU1187" s="32"/>
      <c r="BV1187" s="32"/>
      <c r="BW1187" s="32"/>
      <c r="BX1187" s="32"/>
      <c r="BY1187" s="32"/>
      <c r="BZ1187" s="32"/>
      <c r="CA1187" s="32"/>
      <c r="CB1187" s="32"/>
    </row>
    <row r="1188" spans="62:80">
      <c r="BJ1188" s="32"/>
      <c r="BK1188" s="32"/>
      <c r="BL1188" s="32"/>
      <c r="BM1188" s="32"/>
      <c r="BN1188" s="32"/>
      <c r="BO1188" s="32"/>
      <c r="BP1188" s="32"/>
      <c r="BQ1188" s="32"/>
      <c r="BR1188" s="32"/>
      <c r="BS1188" s="32"/>
      <c r="BT1188" s="32"/>
      <c r="BU1188" s="32"/>
      <c r="BV1188" s="32"/>
      <c r="BW1188" s="32"/>
      <c r="BX1188" s="32"/>
      <c r="BY1188" s="32"/>
      <c r="BZ1188" s="32"/>
      <c r="CA1188" s="32"/>
      <c r="CB1188" s="32"/>
    </row>
    <row r="1189" spans="62:80">
      <c r="BJ1189" s="32"/>
      <c r="BK1189" s="32"/>
      <c r="BL1189" s="32"/>
      <c r="BM1189" s="32"/>
      <c r="BN1189" s="32"/>
      <c r="BO1189" s="32"/>
      <c r="BP1189" s="32"/>
      <c r="BQ1189" s="32"/>
      <c r="BR1189" s="32"/>
      <c r="BS1189" s="32"/>
      <c r="BT1189" s="32"/>
      <c r="BU1189" s="32"/>
      <c r="BV1189" s="32"/>
      <c r="BW1189" s="32"/>
      <c r="BX1189" s="32"/>
      <c r="BY1189" s="32"/>
      <c r="BZ1189" s="32"/>
      <c r="CA1189" s="32"/>
      <c r="CB1189" s="32"/>
    </row>
    <row r="1190" spans="62:80">
      <c r="BJ1190" s="32"/>
      <c r="BK1190" s="32"/>
      <c r="BL1190" s="32"/>
      <c r="BM1190" s="32"/>
      <c r="BN1190" s="32"/>
      <c r="BO1190" s="32"/>
      <c r="BP1190" s="32"/>
      <c r="BQ1190" s="32"/>
      <c r="BR1190" s="32"/>
      <c r="BS1190" s="32"/>
      <c r="BT1190" s="32"/>
      <c r="BU1190" s="32"/>
      <c r="BV1190" s="32"/>
      <c r="BW1190" s="32"/>
      <c r="BX1190" s="32"/>
      <c r="BY1190" s="32"/>
      <c r="BZ1190" s="32"/>
      <c r="CA1190" s="32"/>
      <c r="CB1190" s="32"/>
    </row>
    <row r="1191" spans="62:80">
      <c r="BJ1191" s="32"/>
      <c r="BK1191" s="32"/>
      <c r="BL1191" s="32"/>
      <c r="BM1191" s="32"/>
      <c r="BN1191" s="32"/>
      <c r="BO1191" s="32"/>
      <c r="BP1191" s="32"/>
      <c r="BQ1191" s="32"/>
      <c r="BR1191" s="32"/>
      <c r="BS1191" s="32"/>
      <c r="BT1191" s="32"/>
      <c r="BU1191" s="32"/>
      <c r="BV1191" s="32"/>
      <c r="BW1191" s="32"/>
      <c r="BX1191" s="32"/>
      <c r="BY1191" s="32"/>
      <c r="BZ1191" s="32"/>
      <c r="CA1191" s="32"/>
      <c r="CB1191" s="32"/>
    </row>
    <row r="1192" spans="62:80">
      <c r="BJ1192" s="32"/>
      <c r="BK1192" s="32"/>
      <c r="BL1192" s="32"/>
      <c r="BM1192" s="32"/>
      <c r="BN1192" s="32"/>
      <c r="BO1192" s="32"/>
      <c r="BP1192" s="32"/>
      <c r="BQ1192" s="32"/>
      <c r="BR1192" s="32"/>
      <c r="BS1192" s="32"/>
      <c r="BT1192" s="32"/>
      <c r="BU1192" s="32"/>
      <c r="BV1192" s="32"/>
      <c r="BW1192" s="32"/>
      <c r="BX1192" s="32"/>
      <c r="BY1192" s="32"/>
      <c r="BZ1192" s="32"/>
      <c r="CA1192" s="32"/>
      <c r="CB1192" s="32"/>
    </row>
    <row r="1193" spans="62:80">
      <c r="BJ1193" s="32"/>
      <c r="BK1193" s="32"/>
      <c r="BL1193" s="32"/>
      <c r="BM1193" s="32"/>
      <c r="BN1193" s="32"/>
      <c r="BO1193" s="32"/>
      <c r="BP1193" s="32"/>
      <c r="BQ1193" s="32"/>
      <c r="BR1193" s="32"/>
      <c r="BS1193" s="32"/>
      <c r="BT1193" s="32"/>
      <c r="BU1193" s="32"/>
      <c r="BV1193" s="32"/>
      <c r="BW1193" s="32"/>
      <c r="BX1193" s="32"/>
      <c r="BY1193" s="32"/>
      <c r="BZ1193" s="32"/>
      <c r="CA1193" s="32"/>
      <c r="CB1193" s="32"/>
    </row>
    <row r="1194" spans="62:80">
      <c r="BJ1194" s="32"/>
      <c r="BK1194" s="32"/>
      <c r="BL1194" s="32"/>
      <c r="BM1194" s="32"/>
      <c r="BN1194" s="32"/>
      <c r="BO1194" s="32"/>
      <c r="BP1194" s="32"/>
      <c r="BQ1194" s="32"/>
      <c r="BR1194" s="32"/>
      <c r="BS1194" s="32"/>
      <c r="BT1194" s="32"/>
      <c r="BU1194" s="32"/>
      <c r="BV1194" s="32"/>
      <c r="BW1194" s="32"/>
      <c r="BX1194" s="32"/>
      <c r="BY1194" s="32"/>
      <c r="BZ1194" s="32"/>
      <c r="CA1194" s="32"/>
      <c r="CB1194" s="32"/>
    </row>
    <row r="1195" spans="62:80">
      <c r="BJ1195" s="32"/>
      <c r="BK1195" s="32"/>
      <c r="BL1195" s="32"/>
      <c r="BM1195" s="32"/>
      <c r="BN1195" s="32"/>
      <c r="BO1195" s="32"/>
      <c r="BP1195" s="32"/>
      <c r="BQ1195" s="32"/>
      <c r="BR1195" s="32"/>
      <c r="BS1195" s="32"/>
      <c r="BT1195" s="32"/>
      <c r="BU1195" s="32"/>
      <c r="BV1195" s="32"/>
      <c r="BW1195" s="32"/>
      <c r="BX1195" s="32"/>
      <c r="BY1195" s="32"/>
      <c r="BZ1195" s="32"/>
      <c r="CA1195" s="32"/>
      <c r="CB1195" s="32"/>
    </row>
    <row r="1196" spans="62:80">
      <c r="BJ1196" s="32"/>
      <c r="BK1196" s="32"/>
      <c r="BL1196" s="32"/>
      <c r="BM1196" s="32"/>
      <c r="BN1196" s="32"/>
      <c r="BO1196" s="32"/>
      <c r="BP1196" s="32"/>
      <c r="BQ1196" s="32"/>
      <c r="BR1196" s="32"/>
      <c r="BS1196" s="32"/>
      <c r="BT1196" s="32"/>
      <c r="BU1196" s="32"/>
      <c r="BV1196" s="32"/>
      <c r="BW1196" s="32"/>
      <c r="BX1196" s="32"/>
      <c r="BY1196" s="32"/>
      <c r="BZ1196" s="32"/>
      <c r="CA1196" s="32"/>
      <c r="CB1196" s="32"/>
    </row>
    <row r="1197" spans="62:80">
      <c r="BJ1197" s="32"/>
      <c r="BK1197" s="32"/>
      <c r="BL1197" s="32"/>
      <c r="BM1197" s="32"/>
      <c r="BN1197" s="32"/>
      <c r="BO1197" s="32"/>
      <c r="BP1197" s="32"/>
      <c r="BQ1197" s="32"/>
      <c r="BR1197" s="32"/>
      <c r="BS1197" s="32"/>
      <c r="BT1197" s="32"/>
      <c r="BU1197" s="32"/>
      <c r="BV1197" s="32"/>
      <c r="BW1197" s="32"/>
      <c r="BX1197" s="32"/>
      <c r="BY1197" s="32"/>
      <c r="BZ1197" s="32"/>
      <c r="CA1197" s="32"/>
      <c r="CB1197" s="32"/>
    </row>
    <row r="1198" spans="62:80">
      <c r="BJ1198" s="32"/>
      <c r="BK1198" s="32"/>
      <c r="BL1198" s="32"/>
      <c r="BM1198" s="32"/>
      <c r="BN1198" s="32"/>
      <c r="BO1198" s="32"/>
      <c r="BP1198" s="32"/>
      <c r="BQ1198" s="32"/>
      <c r="BR1198" s="32"/>
      <c r="BS1198" s="32"/>
      <c r="BT1198" s="32"/>
      <c r="BU1198" s="32"/>
      <c r="BV1198" s="32"/>
      <c r="BW1198" s="32"/>
      <c r="BX1198" s="32"/>
      <c r="BY1198" s="32"/>
      <c r="BZ1198" s="32"/>
      <c r="CA1198" s="32"/>
      <c r="CB1198" s="32"/>
    </row>
    <row r="1199" spans="62:80">
      <c r="BJ1199" s="32"/>
      <c r="BK1199" s="32"/>
      <c r="BL1199" s="32"/>
      <c r="BM1199" s="32"/>
      <c r="BN1199" s="32"/>
      <c r="BO1199" s="32"/>
      <c r="BP1199" s="32"/>
      <c r="BQ1199" s="32"/>
      <c r="BR1199" s="32"/>
      <c r="BS1199" s="32"/>
      <c r="BT1199" s="32"/>
      <c r="BU1199" s="32"/>
      <c r="BV1199" s="32"/>
      <c r="BW1199" s="32"/>
      <c r="BX1199" s="32"/>
      <c r="BY1199" s="32"/>
      <c r="BZ1199" s="32"/>
      <c r="CA1199" s="32"/>
      <c r="CB1199" s="32"/>
    </row>
    <row r="1200" spans="62:80">
      <c r="BJ1200" s="32"/>
      <c r="BK1200" s="32"/>
      <c r="BL1200" s="32"/>
      <c r="BM1200" s="32"/>
      <c r="BN1200" s="32"/>
      <c r="BO1200" s="32"/>
      <c r="BP1200" s="32"/>
      <c r="BQ1200" s="32"/>
      <c r="BR1200" s="32"/>
      <c r="BS1200" s="32"/>
      <c r="BT1200" s="32"/>
      <c r="BU1200" s="32"/>
      <c r="BV1200" s="32"/>
      <c r="BW1200" s="32"/>
      <c r="BX1200" s="32"/>
      <c r="BY1200" s="32"/>
      <c r="BZ1200" s="32"/>
      <c r="CA1200" s="32"/>
      <c r="CB1200" s="32"/>
    </row>
    <row r="1201" spans="62:80">
      <c r="BJ1201" s="32"/>
      <c r="BK1201" s="32"/>
      <c r="BL1201" s="32"/>
      <c r="BM1201" s="32"/>
      <c r="BN1201" s="32"/>
      <c r="BO1201" s="32"/>
      <c r="BP1201" s="32"/>
      <c r="BQ1201" s="32"/>
      <c r="BR1201" s="32"/>
      <c r="BS1201" s="32"/>
      <c r="BT1201" s="32"/>
      <c r="BU1201" s="32"/>
      <c r="BV1201" s="32"/>
      <c r="BW1201" s="32"/>
      <c r="BX1201" s="32"/>
      <c r="BY1201" s="32"/>
      <c r="BZ1201" s="32"/>
      <c r="CA1201" s="32"/>
      <c r="CB1201" s="32"/>
    </row>
    <row r="1202" spans="62:80">
      <c r="BJ1202" s="32"/>
      <c r="BK1202" s="32"/>
      <c r="BL1202" s="32"/>
      <c r="BM1202" s="32"/>
      <c r="BN1202" s="32"/>
      <c r="BO1202" s="32"/>
      <c r="BP1202" s="32"/>
      <c r="BQ1202" s="32"/>
      <c r="BR1202" s="32"/>
      <c r="BS1202" s="32"/>
      <c r="BT1202" s="32"/>
      <c r="BU1202" s="32"/>
      <c r="BV1202" s="32"/>
      <c r="BW1202" s="32"/>
      <c r="BX1202" s="32"/>
      <c r="BY1202" s="32"/>
      <c r="BZ1202" s="32"/>
      <c r="CA1202" s="32"/>
      <c r="CB1202" s="32"/>
    </row>
    <row r="1203" spans="62:80">
      <c r="BJ1203" s="32"/>
      <c r="BK1203" s="32"/>
      <c r="BL1203" s="32"/>
      <c r="BM1203" s="32"/>
      <c r="BN1203" s="32"/>
      <c r="BO1203" s="32"/>
      <c r="BP1203" s="32"/>
      <c r="BQ1203" s="32"/>
      <c r="BR1203" s="32"/>
      <c r="BS1203" s="32"/>
      <c r="BT1203" s="32"/>
      <c r="BU1203" s="32"/>
      <c r="BV1203" s="32"/>
      <c r="BW1203" s="32"/>
      <c r="BX1203" s="32"/>
      <c r="BY1203" s="32"/>
      <c r="BZ1203" s="32"/>
      <c r="CA1203" s="32"/>
      <c r="CB1203" s="32"/>
    </row>
  </sheetData>
  <autoFilter ref="A6:EH13"/>
  <mergeCells count="144">
    <mergeCell ref="C1:BF1"/>
    <mergeCell ref="CR4:CR5"/>
    <mergeCell ref="BY2:BZ4"/>
    <mergeCell ref="CI2:CI5"/>
    <mergeCell ref="CA2:CA5"/>
    <mergeCell ref="CB2:CB5"/>
    <mergeCell ref="ED2:ED5"/>
    <mergeCell ref="EE2:EE5"/>
    <mergeCell ref="EF2:EF5"/>
    <mergeCell ref="CJ2:CO2"/>
    <mergeCell ref="CJ3:CL4"/>
    <mergeCell ref="CM3:CO4"/>
    <mergeCell ref="AZ2:AZ5"/>
    <mergeCell ref="BA2:BA5"/>
    <mergeCell ref="BB2:BB5"/>
    <mergeCell ref="BS2:BT3"/>
    <mergeCell ref="BS4:BS5"/>
    <mergeCell ref="BT4:BT5"/>
    <mergeCell ref="BV2:BV5"/>
    <mergeCell ref="BW2:BW5"/>
    <mergeCell ref="BJ2:BL2"/>
    <mergeCell ref="BM2:BO2"/>
    <mergeCell ref="BJ3:BJ5"/>
    <mergeCell ref="BK3:BK5"/>
    <mergeCell ref="EG2:EG5"/>
    <mergeCell ref="DI4:DO4"/>
    <mergeCell ref="DR2:EA2"/>
    <mergeCell ref="DR3:DR5"/>
    <mergeCell ref="DS3:DS5"/>
    <mergeCell ref="DT3:DT5"/>
    <mergeCell ref="DU3:DU5"/>
    <mergeCell ref="DV3:DV5"/>
    <mergeCell ref="DW3:DW5"/>
    <mergeCell ref="DX3:DX5"/>
    <mergeCell ref="DY3:DY5"/>
    <mergeCell ref="DZ3:DZ5"/>
    <mergeCell ref="EA3:EA5"/>
    <mergeCell ref="EH2:EH5"/>
    <mergeCell ref="EB2:EB5"/>
    <mergeCell ref="EC2:EC5"/>
    <mergeCell ref="CC2:CD4"/>
    <mergeCell ref="CE2:CF4"/>
    <mergeCell ref="CG2:CH4"/>
    <mergeCell ref="CP2:CS3"/>
    <mergeCell ref="CT2:CW3"/>
    <mergeCell ref="CX2:CX5"/>
    <mergeCell ref="CY2:DQ2"/>
    <mergeCell ref="CY3:CY5"/>
    <mergeCell ref="CZ3:DA3"/>
    <mergeCell ref="DB3:DO3"/>
    <mergeCell ref="DP3:DQ4"/>
    <mergeCell ref="CP4:CP5"/>
    <mergeCell ref="CQ4:CQ5"/>
    <mergeCell ref="CS4:CS5"/>
    <mergeCell ref="CT4:CT5"/>
    <mergeCell ref="CU4:CU5"/>
    <mergeCell ref="CV4:CV5"/>
    <mergeCell ref="CW4:CW5"/>
    <mergeCell ref="CZ4:CZ5"/>
    <mergeCell ref="DA4:DA5"/>
    <mergeCell ref="DB4:DH4"/>
    <mergeCell ref="AQ2:AQ5"/>
    <mergeCell ref="AR2:AR5"/>
    <mergeCell ref="BL3:BL5"/>
    <mergeCell ref="BM3:BM5"/>
    <mergeCell ref="BN3:BN5"/>
    <mergeCell ref="BO3:BO5"/>
    <mergeCell ref="BP2:BR2"/>
    <mergeCell ref="BP3:BP5"/>
    <mergeCell ref="BQ3:BQ5"/>
    <mergeCell ref="BR3:BR5"/>
    <mergeCell ref="AT2:AT5"/>
    <mergeCell ref="AS2:AS5"/>
    <mergeCell ref="T4:T5"/>
    <mergeCell ref="U4:V4"/>
    <mergeCell ref="W4:W5"/>
    <mergeCell ref="X4:Y4"/>
    <mergeCell ref="R2:AB2"/>
    <mergeCell ref="Z3:AB3"/>
    <mergeCell ref="Z4:Z5"/>
    <mergeCell ref="AA4:AB4"/>
    <mergeCell ref="AI2:AI5"/>
    <mergeCell ref="AC3:AC5"/>
    <mergeCell ref="AD3:AF3"/>
    <mergeCell ref="AG3:AG5"/>
    <mergeCell ref="AD4:AD5"/>
    <mergeCell ref="AE4:AF4"/>
    <mergeCell ref="AH3:AH5"/>
    <mergeCell ref="AC2:AH2"/>
    <mergeCell ref="AJ2:AJ5"/>
    <mergeCell ref="AK2:AK5"/>
    <mergeCell ref="AL2:AL5"/>
    <mergeCell ref="AM2:AM5"/>
    <mergeCell ref="AN2:AN5"/>
    <mergeCell ref="AO2:AO5"/>
    <mergeCell ref="AP2:AP5"/>
    <mergeCell ref="EI2:EN2"/>
    <mergeCell ref="EI3:EI5"/>
    <mergeCell ref="EJ3:EJ5"/>
    <mergeCell ref="EK3:EK5"/>
    <mergeCell ref="EL3:EL5"/>
    <mergeCell ref="EM3:EM5"/>
    <mergeCell ref="EN3:EN5"/>
    <mergeCell ref="AU2:AW2"/>
    <mergeCell ref="BU2:BU5"/>
    <mergeCell ref="BX2:BX5"/>
    <mergeCell ref="AU3:AU5"/>
    <mergeCell ref="AV3:AW3"/>
    <mergeCell ref="AV4:AV5"/>
    <mergeCell ref="AW4:AW5"/>
    <mergeCell ref="BC2:BC5"/>
    <mergeCell ref="BD2:BD5"/>
    <mergeCell ref="BE2:BE5"/>
    <mergeCell ref="BF2:BF5"/>
    <mergeCell ref="BG2:BI3"/>
    <mergeCell ref="BG4:BG5"/>
    <mergeCell ref="BH4:BH5"/>
    <mergeCell ref="BI4:BI5"/>
    <mergeCell ref="AX2:AX5"/>
    <mergeCell ref="AY2:AY5"/>
    <mergeCell ref="CP1:DQ1"/>
    <mergeCell ref="A2:A5"/>
    <mergeCell ref="D2:D5"/>
    <mergeCell ref="E2:E5"/>
    <mergeCell ref="F2:F5"/>
    <mergeCell ref="G2:G5"/>
    <mergeCell ref="B2:B5"/>
    <mergeCell ref="C2:C5"/>
    <mergeCell ref="N2:Q2"/>
    <mergeCell ref="L3:L5"/>
    <mergeCell ref="M3:M5"/>
    <mergeCell ref="N3:N5"/>
    <mergeCell ref="O3:O5"/>
    <mergeCell ref="P3:P5"/>
    <mergeCell ref="Q3:Q5"/>
    <mergeCell ref="H2:H5"/>
    <mergeCell ref="I2:I5"/>
    <mergeCell ref="J2:J5"/>
    <mergeCell ref="K2:K5"/>
    <mergeCell ref="L2:M2"/>
    <mergeCell ref="R3:S3"/>
    <mergeCell ref="T3:V3"/>
    <mergeCell ref="W3:Y3"/>
    <mergeCell ref="R4:S4"/>
  </mergeCells>
  <phoneticPr fontId="0" type="noConversion"/>
  <pageMargins left="0.15748031496062992" right="0" top="0.51181102362204722" bottom="0.19685039370078741" header="0" footer="0"/>
  <pageSetup paperSize="9" scale="80" fitToWidth="0" fitToHeight="0" orientation="portrait" horizontalDpi="120" verticalDpi="144" r:id="rId1"/>
  <headerFooter alignWithMargins="0"/>
  <ignoredErrors>
    <ignoredError sqref="AI7:AI11 AG11 AE7:AG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снеж.</vt:lpstr>
      <vt:lpstr>Лист1</vt:lpstr>
      <vt:lpstr>снеж.!Заголовки_для_печати</vt:lpstr>
      <vt:lpstr>снеж.!Область_печати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JT209-1</cp:lastModifiedBy>
  <cp:lastPrinted>2019-03-21T03:42:21Z</cp:lastPrinted>
  <dcterms:created xsi:type="dcterms:W3CDTF">1996-10-08T23:32:33Z</dcterms:created>
  <dcterms:modified xsi:type="dcterms:W3CDTF">2019-03-21T05:03:58Z</dcterms:modified>
</cp:coreProperties>
</file>