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9720" windowHeight="5220" tabRatio="907" firstSheet="2" activeTab="0"/>
  </bookViews>
  <sheets>
    <sheet name="декабрь общ" sheetId="1" r:id="rId1"/>
    <sheet name="Ноябрь общ" sheetId="2" r:id="rId2"/>
    <sheet name="Октябрь общ" sheetId="3" r:id="rId3"/>
    <sheet name="Сентябрь общ" sheetId="4" r:id="rId4"/>
    <sheet name="Август общ " sheetId="5" r:id="rId5"/>
    <sheet name="Июль общ" sheetId="6" r:id="rId6"/>
    <sheet name="Июнь общ" sheetId="7" r:id="rId7"/>
    <sheet name="Май общ " sheetId="8" r:id="rId8"/>
    <sheet name="Апрель общ " sheetId="9" r:id="rId9"/>
    <sheet name="Март общ  " sheetId="10" r:id="rId10"/>
    <sheet name="феавраль общ " sheetId="11" r:id="rId11"/>
    <sheet name="январь общ  " sheetId="12" r:id="rId12"/>
  </sheets>
  <definedNames>
    <definedName name="_xlnm.Print_Titles" localSheetId="4">'Август общ '!$4:$5</definedName>
    <definedName name="_xlnm.Print_Titles" localSheetId="8">'Апрель общ '!$4:$5</definedName>
    <definedName name="_xlnm.Print_Titles" localSheetId="5">'Июль общ'!$4:$5</definedName>
    <definedName name="_xlnm.Print_Titles" localSheetId="6">'Июнь общ'!$4:$5</definedName>
    <definedName name="_xlnm.Print_Titles" localSheetId="7">'Май общ '!$4:$5</definedName>
    <definedName name="_xlnm.Print_Titles" localSheetId="9">'Март общ  '!$4:$5</definedName>
    <definedName name="_xlnm.Print_Titles" localSheetId="1">'Ноябрь общ'!$4:$5</definedName>
    <definedName name="_xlnm.Print_Titles" localSheetId="2">'Октябрь общ'!$4:$5</definedName>
    <definedName name="_xlnm.Print_Titles" localSheetId="3">'Сентябрь общ'!$4:$5</definedName>
    <definedName name="_xlnm.Print_Titles" localSheetId="10">'феавраль общ '!$4:$5</definedName>
    <definedName name="_xlnm.Print_Titles" localSheetId="11">'январь общ  '!$4:$5</definedName>
    <definedName name="_xlnm.Print_Area" localSheetId="0">'декабрь общ'!$A$1:$J$69</definedName>
  </definedNames>
  <calcPr fullCalcOnLoad="1"/>
</workbook>
</file>

<file path=xl/sharedStrings.xml><?xml version="1.0" encoding="utf-8"?>
<sst xmlns="http://schemas.openxmlformats.org/spreadsheetml/2006/main" count="1725" uniqueCount="401">
  <si>
    <t>Р Е Е С Т Р</t>
  </si>
  <si>
    <t>ТЕКУЩИЙ РЕМОНТ</t>
  </si>
  <si>
    <t xml:space="preserve">№ </t>
  </si>
  <si>
    <t>Наименование работ</t>
  </si>
  <si>
    <t>Ед.</t>
  </si>
  <si>
    <t xml:space="preserve">Объем </t>
  </si>
  <si>
    <t>Тариф</t>
  </si>
  <si>
    <t>Ст-ть</t>
  </si>
  <si>
    <t>Примечание</t>
  </si>
  <si>
    <t>Адрес</t>
  </si>
  <si>
    <t>изм.</t>
  </si>
  <si>
    <t>вып.раб.</t>
  </si>
  <si>
    <t>Электромонтажные работы</t>
  </si>
  <si>
    <t>Замена неисправных участков эл.сети</t>
  </si>
  <si>
    <t>м.п.</t>
  </si>
  <si>
    <t>текущая заявка</t>
  </si>
  <si>
    <t>ТР эл.оборудования</t>
  </si>
  <si>
    <t>ИТОГО :</t>
  </si>
  <si>
    <t>шт.</t>
  </si>
  <si>
    <t>ИТОГО:</t>
  </si>
  <si>
    <t>Замена автоматических выключателей</t>
  </si>
  <si>
    <t>Замена предохранителей</t>
  </si>
  <si>
    <t>Замена стенного или потолочного патрона</t>
  </si>
  <si>
    <t>Замена розеток</t>
  </si>
  <si>
    <t xml:space="preserve"> Ремонт эл.щитов</t>
  </si>
  <si>
    <t>Итого по эл. монтажным работам</t>
  </si>
  <si>
    <t>Инженер ТО</t>
  </si>
  <si>
    <t>Жилищный трест</t>
  </si>
  <si>
    <t>О.Н.Шиткина</t>
  </si>
  <si>
    <t>восстановление питания</t>
  </si>
  <si>
    <t>н/з</t>
  </si>
  <si>
    <t>восстановление освещения</t>
  </si>
  <si>
    <t>Замена светильника</t>
  </si>
  <si>
    <t>ревизия ЩЭ</t>
  </si>
  <si>
    <t xml:space="preserve">восстановление освещения </t>
  </si>
  <si>
    <t>-сжим ответвительный</t>
  </si>
  <si>
    <t>кг.</t>
  </si>
  <si>
    <t>-лента изоляционная</t>
  </si>
  <si>
    <t>-трубкаПВХ</t>
  </si>
  <si>
    <t>Замена выключателя</t>
  </si>
  <si>
    <t>замена эл.счётчика</t>
  </si>
  <si>
    <t>восст.осветит.арматуры</t>
  </si>
  <si>
    <t>восст.питания</t>
  </si>
  <si>
    <t>Молодёжный,1-ВРУ</t>
  </si>
  <si>
    <t>замена тр.тока</t>
  </si>
  <si>
    <t>Замена рубильника</t>
  </si>
  <si>
    <t>Молодёжный,15-838</t>
  </si>
  <si>
    <t>Тариф с плановыми</t>
  </si>
  <si>
    <t>Металлургов,29-ст№2</t>
  </si>
  <si>
    <t>Комсомольская,19-3п.</t>
  </si>
  <si>
    <t>Металлургов,19-932</t>
  </si>
  <si>
    <r>
      <t xml:space="preserve">выполненных работ по </t>
    </r>
    <r>
      <rPr>
        <b/>
        <sz val="12"/>
        <color indexed="20"/>
        <rFont val="Arial"/>
        <family val="2"/>
      </rPr>
      <t>общежитиям</t>
    </r>
    <r>
      <rPr>
        <b/>
        <sz val="12"/>
        <rFont val="Arial"/>
        <family val="2"/>
      </rPr>
      <t xml:space="preserve"> ООО "Жилищный трест" за январь- 2013года.</t>
    </r>
  </si>
  <si>
    <t>Севастопольская,13-2,7,9эт.</t>
  </si>
  <si>
    <t>Севастопольская,13-7эт</t>
  </si>
  <si>
    <t>Металлургов,29-9эт.</t>
  </si>
  <si>
    <t>Лауреатов,31-2,6,7,8эт.</t>
  </si>
  <si>
    <t>Котульского,6-1,9эт</t>
  </si>
  <si>
    <t>Котульского,6-9эт.</t>
  </si>
  <si>
    <t>Молодежный,1-ст№6</t>
  </si>
  <si>
    <t>Молодёжный,11-5эт.</t>
  </si>
  <si>
    <t>Металлургов,19-8,9эт</t>
  </si>
  <si>
    <t>Металлургов,19-734</t>
  </si>
  <si>
    <t>Котульского,6-925</t>
  </si>
  <si>
    <t>Металлургов,29-419,204</t>
  </si>
  <si>
    <t>Металлургов,29-217</t>
  </si>
  <si>
    <t>Молодёжный,11-539,711,906,938</t>
  </si>
  <si>
    <t>Лауреатов,31-513,409</t>
  </si>
  <si>
    <t>Металлургов,25-128,329</t>
  </si>
  <si>
    <t>Молодёжный,5-901,613</t>
  </si>
  <si>
    <t>Молодёжный,15-311,108,120,212,827,934</t>
  </si>
  <si>
    <t>Молодёжный,25-225</t>
  </si>
  <si>
    <t>Молодёжный,1-107,132,214,229,703,723,732</t>
  </si>
  <si>
    <t>Молодёжный,5-636,522</t>
  </si>
  <si>
    <t>Севастопольская,13-536,605,622</t>
  </si>
  <si>
    <t>Михайличенко,6-314,330,633,926</t>
  </si>
  <si>
    <t>Михайличенко,6-636</t>
  </si>
  <si>
    <t>Лауреатов,31-527,734,лифт,533,410,833</t>
  </si>
  <si>
    <t>Ленина,46-401</t>
  </si>
  <si>
    <t>замена рубильника</t>
  </si>
  <si>
    <r>
      <t xml:space="preserve">выполненных работ по </t>
    </r>
    <r>
      <rPr>
        <b/>
        <sz val="12"/>
        <color indexed="20"/>
        <rFont val="Arial"/>
        <family val="2"/>
      </rPr>
      <t>общежитиям</t>
    </r>
    <r>
      <rPr>
        <b/>
        <sz val="12"/>
        <rFont val="Arial"/>
        <family val="2"/>
      </rPr>
      <t xml:space="preserve"> ООО "Жилищный трест" за февраль - 2013года.</t>
    </r>
  </si>
  <si>
    <t>Металлургов,29-7эт.б/кр</t>
  </si>
  <si>
    <t>Молодёжный,5-607</t>
  </si>
  <si>
    <t>Севастопольская,13-4-8эт.</t>
  </si>
  <si>
    <t>Котульского,6-5эт.б/кр</t>
  </si>
  <si>
    <t>Молодёжный,11-2,4,5,7эт.</t>
  </si>
  <si>
    <t>Молодёжный,15-каб.зав</t>
  </si>
  <si>
    <t>Молодёжный,1-8,9этэт.</t>
  </si>
  <si>
    <t>Молодёжный,25-2эт.б/кр</t>
  </si>
  <si>
    <t>Лауреатов,31-зап.л/к</t>
  </si>
  <si>
    <t>Лауреатов,31-303; зап.л/к</t>
  </si>
  <si>
    <t>Металлургов,29-630,438,723,515</t>
  </si>
  <si>
    <t>Металлургов,19-220,834</t>
  </si>
  <si>
    <t>Молодёжный,15-331,128,вахта,411,427,521</t>
  </si>
  <si>
    <t>Ленина,46-218</t>
  </si>
  <si>
    <t>Котульского,6-131</t>
  </si>
  <si>
    <t>Молодёжный,25-937,407,834</t>
  </si>
  <si>
    <t>Металлургов,25-203,309,507</t>
  </si>
  <si>
    <t>Молодёжный,25-113</t>
  </si>
  <si>
    <t>Молодёжный,5-522</t>
  </si>
  <si>
    <t>Молодёжный,1-130,417,638,628,915</t>
  </si>
  <si>
    <t>Молодёжный,11-103,530а,731,312</t>
  </si>
  <si>
    <t>Металлургов,29-936,308</t>
  </si>
  <si>
    <t>Молодёжный,1-830а</t>
  </si>
  <si>
    <t>Лауреатов,31-404,938,116,827</t>
  </si>
  <si>
    <r>
      <t xml:space="preserve">выполненных работ по </t>
    </r>
    <r>
      <rPr>
        <b/>
        <sz val="12"/>
        <color indexed="20"/>
        <rFont val="Arial"/>
        <family val="2"/>
      </rPr>
      <t>общежитиям</t>
    </r>
    <r>
      <rPr>
        <b/>
        <sz val="12"/>
        <rFont val="Arial"/>
        <family val="2"/>
      </rPr>
      <t xml:space="preserve"> ООО "Жилищный трест" за март - 2013года.</t>
    </r>
  </si>
  <si>
    <t>Металлургов,19-917</t>
  </si>
  <si>
    <t>Молодёжный,11-4эт.</t>
  </si>
  <si>
    <t>Молодёжный,1-426</t>
  </si>
  <si>
    <t>Молодёжный,11-815</t>
  </si>
  <si>
    <t>Михайличенко,6-513,726</t>
  </si>
  <si>
    <t>Котульского,6-823,503,705</t>
  </si>
  <si>
    <t>Михайличенко,6-931,936,533,914</t>
  </si>
  <si>
    <t>Котульского,6-829</t>
  </si>
  <si>
    <t>Металлургов,19-214,215</t>
  </si>
  <si>
    <t>Молодёжный,15-427,309,905</t>
  </si>
  <si>
    <t>Молодёжный,5-540</t>
  </si>
  <si>
    <t>Металлургов,29-125,534,934</t>
  </si>
  <si>
    <t>Молодёжный,25-317,434</t>
  </si>
  <si>
    <t>Лауреатов,31-204</t>
  </si>
  <si>
    <t>Котульского,6-5эт.</t>
  </si>
  <si>
    <t>Котульского,6-5эт.; к.219</t>
  </si>
  <si>
    <t>восст.осветит.арм.; ревизия щита</t>
  </si>
  <si>
    <t>Молодёжный,11-6эт.л/к; 2эт.б/кр</t>
  </si>
  <si>
    <t>Молодёжный,11-каб.зав</t>
  </si>
  <si>
    <t>Металлургов,19-2,3,6,7эт.</t>
  </si>
  <si>
    <t>Металлургов,25-9эт.</t>
  </si>
  <si>
    <t>Металлургов,19-2,3,6,7,9эт.</t>
  </si>
  <si>
    <t>Молодёжный,1-3,4,7,9эт.</t>
  </si>
  <si>
    <t>Молодёжный,5-4,7эт.</t>
  </si>
  <si>
    <t>Молодёжный,1-3,9эт.</t>
  </si>
  <si>
    <t>Лауреатов,31-цен.л/к; 6эт.б/кр;7,9эт.м/кр</t>
  </si>
  <si>
    <t>Молодёжный,11-806</t>
  </si>
  <si>
    <t>ревизия ЩК</t>
  </si>
  <si>
    <t>Молодёжный,15-3эт.бытовка; 3,6,5эт.</t>
  </si>
  <si>
    <t>Молодёжный,5-4,7эт.4 к.213</t>
  </si>
  <si>
    <t>восст.осветит.арм; восст.питания</t>
  </si>
  <si>
    <t>Металлургов,29-ст№2; к.322</t>
  </si>
  <si>
    <t>замена ЯРВ; замена эл.счётчика</t>
  </si>
  <si>
    <t>Михайличенко,6-8эт.л/к; 4эт.б/кр</t>
  </si>
  <si>
    <t>Севастопольская,13-3эт.</t>
  </si>
  <si>
    <t>Лауреатов,31-цен.л/к;7эт.м/кр; к.335</t>
  </si>
  <si>
    <t>Металлургов,29-ст№1,2</t>
  </si>
  <si>
    <r>
      <t xml:space="preserve">выполненных работ по </t>
    </r>
    <r>
      <rPr>
        <b/>
        <sz val="12"/>
        <color indexed="20"/>
        <rFont val="Arial"/>
        <family val="2"/>
      </rPr>
      <t>общежитиям</t>
    </r>
    <r>
      <rPr>
        <b/>
        <sz val="12"/>
        <rFont val="Arial"/>
        <family val="2"/>
      </rPr>
      <t xml:space="preserve"> ООО "Жилищный трест" за апрель - 2013года.</t>
    </r>
  </si>
  <si>
    <t>Металлургов,29-ст№10,12,14,16,17,19,21</t>
  </si>
  <si>
    <t>Молодёжный,5-8эт.б/кр</t>
  </si>
  <si>
    <t>Молодёжный,11-903,бытовка</t>
  </si>
  <si>
    <t>Молодёжный,15-8эт.</t>
  </si>
  <si>
    <t>Севастопольская,13-6эт.</t>
  </si>
  <si>
    <t>Михайличенко,6-4,5,6,8эт</t>
  </si>
  <si>
    <t>Молодёжный,1-1эт.</t>
  </si>
  <si>
    <t>Металлургов,19-9,8,7эт.; л/к</t>
  </si>
  <si>
    <t>Молодёжный,15-301,422,734,733</t>
  </si>
  <si>
    <t xml:space="preserve"> восст.питания</t>
  </si>
  <si>
    <t>Молодёжный,5-8эт.б/кр;4,7эт.</t>
  </si>
  <si>
    <t>Лауреатов,31-2,4,5,9эт.</t>
  </si>
  <si>
    <t>Лауреатов,31-335; 2,4,5,9эт.</t>
  </si>
  <si>
    <t>Молодёжный,25-ст№22</t>
  </si>
  <si>
    <t>Молодёжный,15-301,422,625,734,733</t>
  </si>
  <si>
    <t>Металлургов,19-л/к;к.730</t>
  </si>
  <si>
    <t>восст.осветит.арм.; замена счетчика</t>
  </si>
  <si>
    <t>Металлургов,29-2,8эт.</t>
  </si>
  <si>
    <t>Котульского,6-830; 232,516,529</t>
  </si>
  <si>
    <t>Котульского,6-830,213,218</t>
  </si>
  <si>
    <t>Молодёжный,11-с/т уч-к</t>
  </si>
  <si>
    <t>Молодёжный,25-316</t>
  </si>
  <si>
    <t>Молодёжный,25-228,824,613</t>
  </si>
  <si>
    <t>Молодёжный,25-613</t>
  </si>
  <si>
    <t>Молодёжный,11-335</t>
  </si>
  <si>
    <t>Металлургов,29-821,709,711</t>
  </si>
  <si>
    <t>Молодёжный,5-118,813</t>
  </si>
  <si>
    <t>Молодёжный,15-516,103,722</t>
  </si>
  <si>
    <t>Молодёжный,15-722</t>
  </si>
  <si>
    <t>Молодёжный,1-638</t>
  </si>
  <si>
    <t>Лауреатов,31-538,335,506,914</t>
  </si>
  <si>
    <t>Ленина,46-3п.</t>
  </si>
  <si>
    <t>Орджоникидзе,19-3п.</t>
  </si>
  <si>
    <t>Молодёжный,11-106</t>
  </si>
  <si>
    <t>Молодёжный,25-317</t>
  </si>
  <si>
    <t>Севастопольская,13-216,909</t>
  </si>
  <si>
    <t>Молодёжный,5-714</t>
  </si>
  <si>
    <t>Лауреатов,31-216,705,513,533</t>
  </si>
  <si>
    <t>Ленина,46-111,вахта</t>
  </si>
  <si>
    <t>Молодёжный,15-120,516</t>
  </si>
  <si>
    <t>Михайличенко,6-109,240</t>
  </si>
  <si>
    <t>Молодёжный,5-915</t>
  </si>
  <si>
    <t>Замена счётчика</t>
  </si>
  <si>
    <t>Лауреатов,31-1-9эт.</t>
  </si>
  <si>
    <t>Талнахская,67-3эт.</t>
  </si>
  <si>
    <t>Орджоникидзе,19-1эт.тамбур</t>
  </si>
  <si>
    <t>Ленина,46-1п.</t>
  </si>
  <si>
    <t>Металлургов,29-эл.щитовая</t>
  </si>
  <si>
    <t>Котульского,6-ст№2</t>
  </si>
  <si>
    <t>Молодёжный,15-5эт.</t>
  </si>
  <si>
    <t>Молодёжный,11-8эт.б/кр</t>
  </si>
  <si>
    <t>Молодёжный,1-6эт.м/кам</t>
  </si>
  <si>
    <t>Молодёжный,1-4,6эт.;3эт.л/к</t>
  </si>
  <si>
    <t>Котульского,6-ВРУ</t>
  </si>
  <si>
    <t>Михайличенко,6-ВРУ</t>
  </si>
  <si>
    <r>
      <t xml:space="preserve">выполненных работ по </t>
    </r>
    <r>
      <rPr>
        <b/>
        <sz val="12"/>
        <color indexed="20"/>
        <rFont val="Arial"/>
        <family val="2"/>
      </rPr>
      <t>общежитиям</t>
    </r>
    <r>
      <rPr>
        <b/>
        <sz val="12"/>
        <rFont val="Arial"/>
        <family val="2"/>
      </rPr>
      <t xml:space="preserve"> ООО "Жилищный трест" за май - 2013года.</t>
    </r>
  </si>
  <si>
    <t>Текущий ремонт ВЩ</t>
  </si>
  <si>
    <r>
      <t xml:space="preserve">выполненных работ по </t>
    </r>
    <r>
      <rPr>
        <b/>
        <sz val="12"/>
        <color indexed="20"/>
        <rFont val="Arial"/>
        <family val="2"/>
      </rPr>
      <t>общежитиям</t>
    </r>
    <r>
      <rPr>
        <b/>
        <sz val="12"/>
        <rFont val="Arial"/>
        <family val="2"/>
      </rPr>
      <t xml:space="preserve"> ООО "Жилищный трест" за июнь - 2013года.</t>
    </r>
  </si>
  <si>
    <t>Молодёжный,11-708,606</t>
  </si>
  <si>
    <t>Молодёжный,25-505,630,921</t>
  </si>
  <si>
    <t>Молодёжный,5-228,311</t>
  </si>
  <si>
    <t>Котульского,6-907</t>
  </si>
  <si>
    <t>Михайличенко,6-вахта;939</t>
  </si>
  <si>
    <t>Котульского,6-814</t>
  </si>
  <si>
    <t>Ленинский,46-315</t>
  </si>
  <si>
    <t>Молодёжный,5-831</t>
  </si>
  <si>
    <t>Лауреатов,31-437</t>
  </si>
  <si>
    <t>Металлургов,19-720</t>
  </si>
  <si>
    <t>Молодёжный,15-834,335</t>
  </si>
  <si>
    <t xml:space="preserve">восст.осветит.арматуры </t>
  </si>
  <si>
    <t>Металлургов,29-618,231</t>
  </si>
  <si>
    <t>Металлургов,29-3,4,6п.</t>
  </si>
  <si>
    <t>Молодёжный,5-6,7эт.л/к</t>
  </si>
  <si>
    <t>Котульского,6-1эт.л/к</t>
  </si>
  <si>
    <t>Михайличенко,6-1-9эт.</t>
  </si>
  <si>
    <t>Металлургов,19-3,4,6эт</t>
  </si>
  <si>
    <t>Михайличенко,6-зап.л/к</t>
  </si>
  <si>
    <t>Молодёжный,1-зап.вых</t>
  </si>
  <si>
    <t>Металлургов,19-4,6эт;зап.л/к</t>
  </si>
  <si>
    <t>Металлургов,29-618,231; каб.зав.</t>
  </si>
  <si>
    <t>Ленина,46-т/ц</t>
  </si>
  <si>
    <t>Котульского,6-зап.вых</t>
  </si>
  <si>
    <t>Лауреатов,31-1,2,5эт.</t>
  </si>
  <si>
    <t>Лауреатов,31-з/вых; 1,2,5эт.</t>
  </si>
  <si>
    <t>Текущий ремонт ЩЭ</t>
  </si>
  <si>
    <r>
      <t xml:space="preserve">выполненных работ по </t>
    </r>
    <r>
      <rPr>
        <b/>
        <sz val="12"/>
        <color indexed="20"/>
        <rFont val="Arial"/>
        <family val="2"/>
      </rPr>
      <t>общежитиям</t>
    </r>
    <r>
      <rPr>
        <b/>
        <sz val="12"/>
        <rFont val="Arial"/>
        <family val="2"/>
      </rPr>
      <t xml:space="preserve"> ООО "Жилищный трест" за июль - 2013года.</t>
    </r>
  </si>
  <si>
    <t>Михайличенко,6-226</t>
  </si>
  <si>
    <t>Молодёжный,5-724</t>
  </si>
  <si>
    <t>Металлургов,25-603</t>
  </si>
  <si>
    <t>Лауреатов,31-834</t>
  </si>
  <si>
    <t>Молодёжный,11-533,641</t>
  </si>
  <si>
    <t>Молодёжный,11-535,213</t>
  </si>
  <si>
    <t>Михайличенко,6-114,314</t>
  </si>
  <si>
    <t>Молодёжный,11-602</t>
  </si>
  <si>
    <t>Молодёжный,15-432,434</t>
  </si>
  <si>
    <t>Севастопольская,13-337</t>
  </si>
  <si>
    <t>Лауреатов,31-934,833,606,929,112</t>
  </si>
  <si>
    <t>Молодёжный,5-518</t>
  </si>
  <si>
    <t>Котульского,6-519</t>
  </si>
  <si>
    <t>50 лет Октября,1-39</t>
  </si>
  <si>
    <t>Ленина,1-1п.</t>
  </si>
  <si>
    <t>Ленина,17-2,3п.</t>
  </si>
  <si>
    <t>Набережная,39-12</t>
  </si>
  <si>
    <t>Лауреатов,31-4,5,6,7эт.</t>
  </si>
  <si>
    <t>Талнахская,67</t>
  </si>
  <si>
    <t>восст.питания в душевой</t>
  </si>
  <si>
    <t>Текущий ремонт ЩО</t>
  </si>
  <si>
    <t>Ленина,46-бытовка с/т</t>
  </si>
  <si>
    <t>Котульского,6-1эт.б/кр</t>
  </si>
  <si>
    <t>Металлургов,29</t>
  </si>
  <si>
    <t>восст.осветит.арматуры з/вых</t>
  </si>
  <si>
    <t>Севастопольская,13-2эт.</t>
  </si>
  <si>
    <t>Лауреатов,31-4,5,6,7эт.,к.315,812</t>
  </si>
  <si>
    <t>Металлургов,19-3,6эт.;зап/вых</t>
  </si>
  <si>
    <t>Металлургов,19-3,6эт; зап/вых</t>
  </si>
  <si>
    <r>
      <t xml:space="preserve">выполненных работ по </t>
    </r>
    <r>
      <rPr>
        <b/>
        <sz val="12"/>
        <color indexed="20"/>
        <rFont val="Arial"/>
        <family val="2"/>
      </rPr>
      <t>общежитиям</t>
    </r>
    <r>
      <rPr>
        <b/>
        <sz val="12"/>
        <rFont val="Arial"/>
        <family val="2"/>
      </rPr>
      <t xml:space="preserve"> ООО "Жилищный трест" за август - 2013года.</t>
    </r>
  </si>
  <si>
    <t>Молодёжный,15-417</t>
  </si>
  <si>
    <t>Лауреатов,31-519,917</t>
  </si>
  <si>
    <t>Металлургов,29-415,237,703</t>
  </si>
  <si>
    <t>Металлургов,29-234</t>
  </si>
  <si>
    <t>Молодёжный,11-641</t>
  </si>
  <si>
    <t>Котульского,6-703</t>
  </si>
  <si>
    <t>Металлургов,29-115</t>
  </si>
  <si>
    <t>Молодёжный,5-914</t>
  </si>
  <si>
    <t>Лауреатов,31-7эт.бытовка</t>
  </si>
  <si>
    <t>Молодёжный,15-108</t>
  </si>
  <si>
    <t>Талнахская,67-321</t>
  </si>
  <si>
    <t>Талнахская,67-401</t>
  </si>
  <si>
    <t>Севастопольская,13-5эт.ст№16</t>
  </si>
  <si>
    <t>Молодёжный,5-2,7эт.</t>
  </si>
  <si>
    <t>Михайличнко,6-305</t>
  </si>
  <si>
    <t>Металлургов,19-5,6,7,4эт.</t>
  </si>
  <si>
    <t>Талнахская,67-3п.</t>
  </si>
  <si>
    <t>Севастопольская,13-1-9эт.</t>
  </si>
  <si>
    <t>Молодёжный,25-5эт.</t>
  </si>
  <si>
    <t>Металлургов,19-5,6,7,4,8эт.</t>
  </si>
  <si>
    <t>Ленина,46-1эт.м/кр</t>
  </si>
  <si>
    <r>
      <t xml:space="preserve">выполненных работ по </t>
    </r>
    <r>
      <rPr>
        <b/>
        <sz val="12"/>
        <color indexed="20"/>
        <rFont val="Arial"/>
        <family val="2"/>
      </rPr>
      <t>общежитиям</t>
    </r>
    <r>
      <rPr>
        <b/>
        <sz val="12"/>
        <rFont val="Arial"/>
        <family val="2"/>
      </rPr>
      <t xml:space="preserve"> ООО "Жилищный трест" за сентябрь - 2013года.</t>
    </r>
  </si>
  <si>
    <t>Молодёжный,11-1эт.</t>
  </si>
  <si>
    <t>восстановление н/о</t>
  </si>
  <si>
    <t>Молодёжный,15-2,5эт.холл</t>
  </si>
  <si>
    <t>Молодёжный,15-2эт.п/пл</t>
  </si>
  <si>
    <t>Молодёжный,15-2,5эт.холл; 2эт.б/кр</t>
  </si>
  <si>
    <t>Лауреатов,31-4эт.</t>
  </si>
  <si>
    <t>Молодёжный,5-3,4,5эт.</t>
  </si>
  <si>
    <t xml:space="preserve">восстановление эл.снабжения </t>
  </si>
  <si>
    <t>Металлургов,29-9эт.б/кр.7эт.м/кр</t>
  </si>
  <si>
    <t>Молодёжный,25-6эт.</t>
  </si>
  <si>
    <t>Котульского,6-6эт.</t>
  </si>
  <si>
    <t>Молодёжный,5-5,8эт.</t>
  </si>
  <si>
    <t>Молодёжный,1-7,8эт.</t>
  </si>
  <si>
    <t>Молодёжный,11-3эт.п/пл</t>
  </si>
  <si>
    <t>Металлургов,19-8эт.к.135</t>
  </si>
  <si>
    <t>Талнахская,67-бытовка</t>
  </si>
  <si>
    <t>Орджоникидзе,19-бытовка</t>
  </si>
  <si>
    <t>Металлургов,25-3,4эт.</t>
  </si>
  <si>
    <t>Ленина,46</t>
  </si>
  <si>
    <t>Молодёжный,25-6эт</t>
  </si>
  <si>
    <t>Михайличнко,6-4эт.</t>
  </si>
  <si>
    <t>Михайличенко,6-4эт.</t>
  </si>
  <si>
    <t>Лауреатов,31-239</t>
  </si>
  <si>
    <t>Молодёжный,11-722</t>
  </si>
  <si>
    <t>Молодёжный,5-707</t>
  </si>
  <si>
    <t>Молодёжный,5-732,707</t>
  </si>
  <si>
    <t>Молодёжный,25-904,321,914</t>
  </si>
  <si>
    <t>Металлургов,29-723,902</t>
  </si>
  <si>
    <t>Талнахская,67-404</t>
  </si>
  <si>
    <t>Молодёжный,15-713,701</t>
  </si>
  <si>
    <t>Михайличенко,6-213</t>
  </si>
  <si>
    <t>Металлургов,19-410</t>
  </si>
  <si>
    <r>
      <t xml:space="preserve">выполненных работ по </t>
    </r>
    <r>
      <rPr>
        <b/>
        <sz val="12"/>
        <color indexed="20"/>
        <rFont val="Arial"/>
        <family val="2"/>
      </rPr>
      <t>общежитиям</t>
    </r>
    <r>
      <rPr>
        <b/>
        <sz val="12"/>
        <rFont val="Arial"/>
        <family val="2"/>
      </rPr>
      <t xml:space="preserve"> ООО "Жилищный трест" за октябрь - 2013года.</t>
    </r>
  </si>
  <si>
    <t>Молодёжный,11-8эт</t>
  </si>
  <si>
    <t>Севастопольская,13-114,ц/вх тамб</t>
  </si>
  <si>
    <t>замена эл.счетчика; восст.питания</t>
  </si>
  <si>
    <t>Молодёжный,25-3,4эт.</t>
  </si>
  <si>
    <t>Талнахская,67-426,428,430</t>
  </si>
  <si>
    <t>Металлургов,19-ст№14,16</t>
  </si>
  <si>
    <t>замена рубильников</t>
  </si>
  <si>
    <t>Молодёжный,5-ст№21</t>
  </si>
  <si>
    <t>Котульского,6-ст.№2,4,12,14,16,17,19,23</t>
  </si>
  <si>
    <t>Молодёжный,1-1,2,5,8эт.</t>
  </si>
  <si>
    <t>Металлургов,19-8эт.б/кр.</t>
  </si>
  <si>
    <t>Молодёжный,11-525,433</t>
  </si>
  <si>
    <t>Металлургов,29-129,426,534</t>
  </si>
  <si>
    <t>Котульского,6-903</t>
  </si>
  <si>
    <t>Молодёжный,1-628,617</t>
  </si>
  <si>
    <t>Молодёжный,25-904,321,914,607</t>
  </si>
  <si>
    <t>Металлургов,19-902</t>
  </si>
  <si>
    <t>Металлургов,25-316</t>
  </si>
  <si>
    <t>Молодёжный,5-734,913,522,413</t>
  </si>
  <si>
    <t>Михайличенко,6-104,224</t>
  </si>
  <si>
    <t>Молодёжный,5-742</t>
  </si>
  <si>
    <t>Металлургов,19-318,426</t>
  </si>
  <si>
    <t>Лауреатов,31-4,8,9эт.к.923</t>
  </si>
  <si>
    <r>
      <t xml:space="preserve">выполненных работ по </t>
    </r>
    <r>
      <rPr>
        <b/>
        <sz val="12"/>
        <color indexed="20"/>
        <rFont val="Arial"/>
        <family val="2"/>
      </rPr>
      <t>общежитиям</t>
    </r>
    <r>
      <rPr>
        <b/>
        <sz val="12"/>
        <rFont val="Arial"/>
        <family val="2"/>
      </rPr>
      <t xml:space="preserve"> ООО "Жилищный трест" за ноябрь - 2013года.</t>
    </r>
  </si>
  <si>
    <t>Котульского,6-308</t>
  </si>
  <si>
    <t>Котульского,6-616</t>
  </si>
  <si>
    <t>Молодёжный,1-730</t>
  </si>
  <si>
    <t>Михайличенко,6-722,104</t>
  </si>
  <si>
    <t>Молодёжный,25-339,101</t>
  </si>
  <si>
    <t>Севастопольская,13-228,236,216,909</t>
  </si>
  <si>
    <t>Металлургов,29-129,634,807,803,318</t>
  </si>
  <si>
    <t>Молодёжный,11-801,510,933</t>
  </si>
  <si>
    <t>Ленинский,46-422</t>
  </si>
  <si>
    <t>Молодёжный,5-516,836,132,217,235</t>
  </si>
  <si>
    <t>Талнахская,67-4эт.</t>
  </si>
  <si>
    <t>Котульского,6-1-9эт.холл</t>
  </si>
  <si>
    <t>Михайличенко,6-4,6эт.</t>
  </si>
  <si>
    <t>Молодёжный,11-7эт</t>
  </si>
  <si>
    <t>Котульского,6-1-9эт.холл;6,7,8эт-б-/кр</t>
  </si>
  <si>
    <t>Молодёжный,25-ст№7</t>
  </si>
  <si>
    <t>Молодёжный,1-6эт.</t>
  </si>
  <si>
    <t>Молодёжный,11-7,8,9эт</t>
  </si>
  <si>
    <t>Орджоникидзе,18-5,6,7эт.холлы</t>
  </si>
  <si>
    <t>Талнахская,67-328</t>
  </si>
  <si>
    <t>Молодёжный,5-1-9эт</t>
  </si>
  <si>
    <t>Молодёжный,5-вахта</t>
  </si>
  <si>
    <t>Михайличенко,6-3,4,6эт.</t>
  </si>
  <si>
    <t>Талнахская,67-3,4эт.</t>
  </si>
  <si>
    <t>Металлургов,25-2,5эт.холл</t>
  </si>
  <si>
    <t>Металлургов,29-6,7эт.</t>
  </si>
  <si>
    <t>Металлургов,19-9эт.б/кр</t>
  </si>
  <si>
    <t>Молодёжный,15-кухня</t>
  </si>
  <si>
    <t>Молодёжный,15-1,2эт</t>
  </si>
  <si>
    <t>Молодёжный,15-1,2эт.</t>
  </si>
  <si>
    <t>Молодёжный,15-4,6эт.</t>
  </si>
  <si>
    <t>Молодёжный,15-423</t>
  </si>
  <si>
    <t>Молодёжный,25 - 2эт</t>
  </si>
  <si>
    <t>Михайличенко,6</t>
  </si>
  <si>
    <t>Котульского,6-5,6,7 эт.</t>
  </si>
  <si>
    <t>Михайличенко,6- 3-4 эт.</t>
  </si>
  <si>
    <t>Молодежный,1 -4 эт.</t>
  </si>
  <si>
    <t>Талнахская,67, 3эт.</t>
  </si>
  <si>
    <t xml:space="preserve">Котульского,6-7,4 эт. </t>
  </si>
  <si>
    <t>Котульского,6-5,6,7 эт.; 4,5,8 эт.</t>
  </si>
  <si>
    <t xml:space="preserve">Металлургов,29 - 3,4,7,5, эт. </t>
  </si>
  <si>
    <t>Севастопольская,13- 1 эт;б\к 1 эт.</t>
  </si>
  <si>
    <t>Севастопольская,13- б\к 1 эт.</t>
  </si>
  <si>
    <t>Молодёжный,1 - 5эт</t>
  </si>
  <si>
    <t>Молодёжный,15- 8эт</t>
  </si>
  <si>
    <t xml:space="preserve">Металлургов,19 - 6,5 эт.;5,7,2 эт. </t>
  </si>
  <si>
    <t>Металлургов,19 - 6,5 эт. ;5,7,2 эт.</t>
  </si>
  <si>
    <t>Лауреатов,31-9,7 эт.;1,9,3;1,2,9,8,7</t>
  </si>
  <si>
    <t>Лауреатов,31- маш. Отд.</t>
  </si>
  <si>
    <t xml:space="preserve">Михайличенко,6-227 </t>
  </si>
  <si>
    <t>Молодежный,11-306</t>
  </si>
  <si>
    <t>Михайличенко,6- 3-4 эт.,212</t>
  </si>
  <si>
    <t>Михайличенко,6-314,913</t>
  </si>
  <si>
    <t>Молодежный,25-602,632</t>
  </si>
  <si>
    <t>Молодежный,1-225,316,224а,335</t>
  </si>
  <si>
    <t>Ленина,46-214</t>
  </si>
  <si>
    <t xml:space="preserve">Молодежный,15-219 </t>
  </si>
  <si>
    <t>Металлургов,29-936</t>
  </si>
  <si>
    <t xml:space="preserve">Молодежный,5-312,134 </t>
  </si>
  <si>
    <t>Молодежный,5 -4 эт., цен.вых</t>
  </si>
  <si>
    <t>Молодежный,1-335</t>
  </si>
  <si>
    <t>Лауреатов,31- 505,610,410,812</t>
  </si>
  <si>
    <r>
      <t xml:space="preserve">выполненных работ по </t>
    </r>
    <r>
      <rPr>
        <b/>
        <sz val="12"/>
        <color indexed="20"/>
        <rFont val="Arial"/>
        <family val="2"/>
      </rPr>
      <t>общежитиям</t>
    </r>
    <r>
      <rPr>
        <b/>
        <sz val="12"/>
        <rFont val="Arial"/>
        <family val="2"/>
      </rPr>
      <t xml:space="preserve"> ООО "Жилищный трест" за декабрь- 2013года.</t>
    </r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</si>
</sst>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_(* #,##0.0_);_(* \(#,##0.0\);_(* &quot;-&quot;??_);_(@_)"/>
    <numFmt numFmtId="184" formatCode="_(* #,##0_);_(* \(#,##0\);_(* &quot;-&quot;??_);_(@_)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"/>
    <numFmt numFmtId="190" formatCode="0.000000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color indexed="2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4" fillId="34" borderId="10" xfId="0" applyFont="1" applyFill="1" applyBorder="1" applyAlignment="1">
      <alignment/>
    </xf>
    <xf numFmtId="2" fontId="4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/>
    </xf>
    <xf numFmtId="49" fontId="7" fillId="36" borderId="10" xfId="0" applyNumberFormat="1" applyFont="1" applyFill="1" applyBorder="1" applyAlignment="1">
      <alignment/>
    </xf>
    <xf numFmtId="0" fontId="6" fillId="35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2" fontId="4" fillId="33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2" fontId="6" fillId="35" borderId="10" xfId="0" applyNumberFormat="1" applyFont="1" applyFill="1" applyBorder="1" applyAlignment="1">
      <alignment/>
    </xf>
    <xf numFmtId="180" fontId="6" fillId="35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wrapText="1"/>
    </xf>
    <xf numFmtId="0" fontId="6" fillId="35" borderId="10" xfId="0" applyFont="1" applyFill="1" applyBorder="1" applyAlignment="1">
      <alignment horizontal="left"/>
    </xf>
    <xf numFmtId="0" fontId="6" fillId="35" borderId="11" xfId="0" applyFont="1" applyFill="1" applyBorder="1" applyAlignment="1">
      <alignment/>
    </xf>
    <xf numFmtId="0" fontId="6" fillId="35" borderId="12" xfId="0" applyFont="1" applyFill="1" applyBorder="1" applyAlignment="1">
      <alignment/>
    </xf>
    <xf numFmtId="0" fontId="6" fillId="35" borderId="13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2" fontId="4" fillId="35" borderId="10" xfId="0" applyNumberFormat="1" applyFont="1" applyFill="1" applyBorder="1" applyAlignment="1">
      <alignment horizontal="center" vertical="center"/>
    </xf>
    <xf numFmtId="2" fontId="4" fillId="35" borderId="10" xfId="0" applyNumberFormat="1" applyFont="1" applyFill="1" applyBorder="1" applyAlignment="1">
      <alignment/>
    </xf>
    <xf numFmtId="0" fontId="6" fillId="35" borderId="10" xfId="0" applyFont="1" applyFill="1" applyBorder="1" applyAlignment="1">
      <alignment horizontal="left" wrapText="1"/>
    </xf>
    <xf numFmtId="0" fontId="4" fillId="35" borderId="10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wrapText="1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5" fillId="35" borderId="11" xfId="0" applyFont="1" applyFill="1" applyBorder="1" applyAlignment="1">
      <alignment/>
    </xf>
    <xf numFmtId="0" fontId="6" fillId="35" borderId="12" xfId="0" applyFont="1" applyFill="1" applyBorder="1" applyAlignment="1">
      <alignment/>
    </xf>
    <xf numFmtId="0" fontId="6" fillId="35" borderId="13" xfId="0" applyFont="1" applyFill="1" applyBorder="1" applyAlignment="1">
      <alignment/>
    </xf>
    <xf numFmtId="0" fontId="6" fillId="35" borderId="11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5" fillId="35" borderId="12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9" fillId="33" borderId="14" xfId="0" applyFont="1" applyFill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4" borderId="13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J70"/>
  <sheetViews>
    <sheetView tabSelected="1" zoomScalePageLayoutView="0" workbookViewId="0" topLeftCell="A1">
      <selection activeCell="A64" sqref="A8:J64"/>
    </sheetView>
  </sheetViews>
  <sheetFormatPr defaultColWidth="9.140625" defaultRowHeight="12.75"/>
  <cols>
    <col min="1" max="1" width="4.140625" style="0" customWidth="1"/>
    <col min="2" max="2" width="41.8515625" style="0" customWidth="1"/>
    <col min="3" max="3" width="6.57421875" style="0" customWidth="1"/>
    <col min="4" max="5" width="9.57421875" style="0" customWidth="1"/>
    <col min="6" max="6" width="11.57421875" style="0" customWidth="1"/>
    <col min="7" max="7" width="14.57421875" style="0" customWidth="1"/>
    <col min="10" max="10" width="9.57421875" style="0" customWidth="1"/>
  </cols>
  <sheetData>
    <row r="1" spans="1:10" ht="15.75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1"/>
    </row>
    <row r="2" spans="1:10" ht="15.75">
      <c r="A2" s="39" t="s">
        <v>400</v>
      </c>
      <c r="B2" s="40"/>
      <c r="C2" s="40"/>
      <c r="D2" s="40"/>
      <c r="E2" s="40"/>
      <c r="F2" s="40"/>
      <c r="G2" s="40"/>
      <c r="H2" s="40"/>
      <c r="I2" s="40"/>
      <c r="J2" s="41"/>
    </row>
    <row r="3" spans="1:10" ht="15.75">
      <c r="A3" s="42" t="s">
        <v>1</v>
      </c>
      <c r="B3" s="43"/>
      <c r="C3" s="43"/>
      <c r="D3" s="43"/>
      <c r="E3" s="43"/>
      <c r="F3" s="43"/>
      <c r="G3" s="43"/>
      <c r="H3" s="43"/>
      <c r="I3" s="43"/>
      <c r="J3" s="44"/>
    </row>
    <row r="4" spans="1:10" ht="12.7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45" t="s">
        <v>47</v>
      </c>
      <c r="G4" s="1" t="s">
        <v>7</v>
      </c>
      <c r="H4" s="47" t="s">
        <v>8</v>
      </c>
      <c r="I4" s="48"/>
      <c r="J4" s="49"/>
    </row>
    <row r="5" spans="1:10" ht="12.75">
      <c r="A5" s="1" t="s">
        <v>30</v>
      </c>
      <c r="B5" s="1" t="s">
        <v>9</v>
      </c>
      <c r="C5" s="1" t="s">
        <v>10</v>
      </c>
      <c r="D5" s="1" t="s">
        <v>11</v>
      </c>
      <c r="E5" s="1"/>
      <c r="F5" s="46"/>
      <c r="G5" s="1"/>
      <c r="H5" s="47"/>
      <c r="I5" s="48"/>
      <c r="J5" s="49"/>
    </row>
    <row r="6" spans="1:10" ht="14.25" customHeight="1">
      <c r="A6" s="2"/>
      <c r="B6" s="3" t="s">
        <v>12</v>
      </c>
      <c r="C6" s="2"/>
      <c r="D6" s="2"/>
      <c r="E6" s="2"/>
      <c r="F6" s="2"/>
      <c r="G6" s="2"/>
      <c r="H6" s="39"/>
      <c r="I6" s="40"/>
      <c r="J6" s="41"/>
    </row>
    <row r="7" spans="1:10" ht="15.75">
      <c r="A7" s="2"/>
      <c r="B7" s="50" t="s">
        <v>13</v>
      </c>
      <c r="C7" s="51"/>
      <c r="D7" s="51"/>
      <c r="E7" s="51"/>
      <c r="F7" s="51"/>
      <c r="G7" s="51"/>
      <c r="H7" s="51"/>
      <c r="I7" s="51"/>
      <c r="J7" s="52"/>
    </row>
    <row r="8" spans="1:10" ht="15">
      <c r="A8" s="17"/>
      <c r="B8" s="16" t="s">
        <v>370</v>
      </c>
      <c r="C8" s="7" t="s">
        <v>14</v>
      </c>
      <c r="D8" s="15">
        <v>3</v>
      </c>
      <c r="E8" s="7"/>
      <c r="F8" s="7">
        <v>267</v>
      </c>
      <c r="G8" s="14">
        <f aca="true" t="shared" si="0" ref="G8:G18">D8*F8</f>
        <v>801</v>
      </c>
      <c r="H8" s="18" t="s">
        <v>29</v>
      </c>
      <c r="I8" s="19"/>
      <c r="J8" s="20"/>
    </row>
    <row r="9" spans="1:10" ht="15">
      <c r="A9" s="17"/>
      <c r="B9" s="16" t="s">
        <v>375</v>
      </c>
      <c r="C9" s="7" t="s">
        <v>14</v>
      </c>
      <c r="D9" s="15">
        <v>13</v>
      </c>
      <c r="E9" s="7"/>
      <c r="F9" s="7">
        <v>267</v>
      </c>
      <c r="G9" s="14">
        <f>D9*F9</f>
        <v>3471</v>
      </c>
      <c r="H9" s="18" t="s">
        <v>29</v>
      </c>
      <c r="I9" s="19"/>
      <c r="J9" s="20"/>
    </row>
    <row r="10" spans="1:10" ht="15">
      <c r="A10" s="17"/>
      <c r="B10" s="16" t="s">
        <v>379</v>
      </c>
      <c r="C10" s="7" t="s">
        <v>14</v>
      </c>
      <c r="D10" s="15">
        <v>3</v>
      </c>
      <c r="E10" s="7"/>
      <c r="F10" s="7">
        <v>267</v>
      </c>
      <c r="G10" s="14">
        <f>D10*F10</f>
        <v>801</v>
      </c>
      <c r="H10" s="33" t="s">
        <v>41</v>
      </c>
      <c r="I10" s="31"/>
      <c r="J10" s="32"/>
    </row>
    <row r="11" spans="1:10" ht="15">
      <c r="A11" s="17"/>
      <c r="B11" s="16" t="s">
        <v>372</v>
      </c>
      <c r="C11" s="7" t="s">
        <v>14</v>
      </c>
      <c r="D11" s="15">
        <v>1</v>
      </c>
      <c r="E11" s="7"/>
      <c r="F11" s="7">
        <v>267</v>
      </c>
      <c r="G11" s="14">
        <f>D11*F11</f>
        <v>267</v>
      </c>
      <c r="H11" s="33" t="s">
        <v>41</v>
      </c>
      <c r="I11" s="31"/>
      <c r="J11" s="32"/>
    </row>
    <row r="12" spans="1:10" ht="15">
      <c r="A12" s="17"/>
      <c r="B12" s="16" t="s">
        <v>389</v>
      </c>
      <c r="C12" s="7" t="s">
        <v>14</v>
      </c>
      <c r="D12" s="15">
        <v>10</v>
      </c>
      <c r="E12" s="7"/>
      <c r="F12" s="7">
        <v>267</v>
      </c>
      <c r="G12" s="14">
        <f>D12*F12</f>
        <v>2670</v>
      </c>
      <c r="H12" s="33" t="s">
        <v>41</v>
      </c>
      <c r="I12" s="31"/>
      <c r="J12" s="32"/>
    </row>
    <row r="13" spans="1:10" ht="15">
      <c r="A13" s="17"/>
      <c r="B13" s="16" t="s">
        <v>383</v>
      </c>
      <c r="C13" s="7" t="s">
        <v>14</v>
      </c>
      <c r="D13" s="15">
        <v>2</v>
      </c>
      <c r="E13" s="7"/>
      <c r="F13" s="7">
        <v>267</v>
      </c>
      <c r="G13" s="14">
        <f>D13*F13</f>
        <v>534</v>
      </c>
      <c r="H13" s="33" t="s">
        <v>41</v>
      </c>
      <c r="I13" s="31"/>
      <c r="J13" s="32"/>
    </row>
    <row r="14" spans="1:10" ht="15">
      <c r="A14" s="17"/>
      <c r="B14" s="16" t="s">
        <v>378</v>
      </c>
      <c r="C14" s="7" t="s">
        <v>14</v>
      </c>
      <c r="D14" s="15">
        <v>1</v>
      </c>
      <c r="E14" s="7"/>
      <c r="F14" s="7">
        <v>267</v>
      </c>
      <c r="G14" s="14">
        <f t="shared" si="0"/>
        <v>267</v>
      </c>
      <c r="H14" s="33" t="s">
        <v>41</v>
      </c>
      <c r="I14" s="31"/>
      <c r="J14" s="32"/>
    </row>
    <row r="15" spans="1:10" ht="15">
      <c r="A15" s="17"/>
      <c r="B15" s="16" t="s">
        <v>381</v>
      </c>
      <c r="C15" s="7" t="s">
        <v>14</v>
      </c>
      <c r="D15" s="15">
        <v>1</v>
      </c>
      <c r="E15" s="7"/>
      <c r="F15" s="7">
        <v>267</v>
      </c>
      <c r="G15" s="14">
        <f t="shared" si="0"/>
        <v>267</v>
      </c>
      <c r="H15" s="33" t="s">
        <v>41</v>
      </c>
      <c r="I15" s="31"/>
      <c r="J15" s="32"/>
    </row>
    <row r="16" spans="1:10" ht="15">
      <c r="A16" s="17"/>
      <c r="B16" s="16" t="s">
        <v>385</v>
      </c>
      <c r="C16" s="7" t="s">
        <v>14</v>
      </c>
      <c r="D16" s="15">
        <v>4</v>
      </c>
      <c r="E16" s="7"/>
      <c r="F16" s="7">
        <v>267</v>
      </c>
      <c r="G16" s="14">
        <f t="shared" si="0"/>
        <v>1068</v>
      </c>
      <c r="H16" s="33" t="s">
        <v>41</v>
      </c>
      <c r="I16" s="31"/>
      <c r="J16" s="32"/>
    </row>
    <row r="17" spans="1:10" ht="15" hidden="1">
      <c r="A17" s="17"/>
      <c r="B17" s="16"/>
      <c r="C17" s="7" t="s">
        <v>14</v>
      </c>
      <c r="D17" s="15"/>
      <c r="E17" s="7"/>
      <c r="F17" s="7">
        <v>267</v>
      </c>
      <c r="G17" s="14">
        <f>D17*F17</f>
        <v>0</v>
      </c>
      <c r="H17" s="18" t="s">
        <v>29</v>
      </c>
      <c r="I17" s="19"/>
      <c r="J17" s="20"/>
    </row>
    <row r="18" spans="1:10" ht="15" hidden="1">
      <c r="A18" s="17"/>
      <c r="B18" s="16"/>
      <c r="C18" s="7" t="s">
        <v>14</v>
      </c>
      <c r="D18" s="15"/>
      <c r="E18" s="7"/>
      <c r="F18" s="7">
        <v>267</v>
      </c>
      <c r="G18" s="14">
        <f t="shared" si="0"/>
        <v>0</v>
      </c>
      <c r="H18" s="18" t="s">
        <v>29</v>
      </c>
      <c r="I18" s="19"/>
      <c r="J18" s="20"/>
    </row>
    <row r="19" spans="1:10" ht="15.75">
      <c r="A19" s="7"/>
      <c r="B19" s="21" t="s">
        <v>17</v>
      </c>
      <c r="C19" s="21" t="s">
        <v>14</v>
      </c>
      <c r="D19" s="22">
        <f>SUM(D8:D18)</f>
        <v>38</v>
      </c>
      <c r="E19" s="21"/>
      <c r="F19" s="21"/>
      <c r="G19" s="23">
        <f>SUM(G8:G18)</f>
        <v>10146</v>
      </c>
      <c r="H19" s="33"/>
      <c r="I19" s="31"/>
      <c r="J19" s="32"/>
    </row>
    <row r="20" spans="1:10" ht="15.75">
      <c r="A20" s="7"/>
      <c r="B20" s="30" t="s">
        <v>21</v>
      </c>
      <c r="C20" s="37"/>
      <c r="D20" s="37"/>
      <c r="E20" s="37"/>
      <c r="F20" s="37"/>
      <c r="G20" s="37"/>
      <c r="H20" s="37"/>
      <c r="I20" s="37"/>
      <c r="J20" s="38"/>
    </row>
    <row r="21" spans="1:10" ht="15">
      <c r="A21" s="24"/>
      <c r="B21" s="16" t="s">
        <v>399</v>
      </c>
      <c r="C21" s="7" t="s">
        <v>18</v>
      </c>
      <c r="D21" s="9">
        <v>4</v>
      </c>
      <c r="E21" s="7">
        <v>160.44</v>
      </c>
      <c r="F21" s="14">
        <f aca="true" t="shared" si="1" ref="F21:F32">E21*1.065</f>
        <v>170.8686</v>
      </c>
      <c r="G21" s="14">
        <f aca="true" t="shared" si="2" ref="G21:G32">D21*F21</f>
        <v>683.4744</v>
      </c>
      <c r="H21" s="33" t="s">
        <v>29</v>
      </c>
      <c r="I21" s="31"/>
      <c r="J21" s="32"/>
    </row>
    <row r="22" spans="1:10" ht="15">
      <c r="A22" s="24"/>
      <c r="B22" s="16" t="s">
        <v>396</v>
      </c>
      <c r="C22" s="7" t="s">
        <v>18</v>
      </c>
      <c r="D22" s="9">
        <v>2</v>
      </c>
      <c r="E22" s="7">
        <v>160.44</v>
      </c>
      <c r="F22" s="14">
        <f>E22*1.065</f>
        <v>170.8686</v>
      </c>
      <c r="G22" s="14">
        <f>D22*F22</f>
        <v>341.7372</v>
      </c>
      <c r="H22" s="33" t="s">
        <v>29</v>
      </c>
      <c r="I22" s="31"/>
      <c r="J22" s="32"/>
    </row>
    <row r="23" spans="1:10" ht="15">
      <c r="A23" s="24"/>
      <c r="B23" s="16" t="s">
        <v>391</v>
      </c>
      <c r="C23" s="7" t="s">
        <v>18</v>
      </c>
      <c r="D23" s="9">
        <v>3</v>
      </c>
      <c r="E23" s="7">
        <v>160.44</v>
      </c>
      <c r="F23" s="14">
        <f t="shared" si="1"/>
        <v>170.8686</v>
      </c>
      <c r="G23" s="14">
        <f t="shared" si="2"/>
        <v>512.6057999999999</v>
      </c>
      <c r="H23" s="33" t="s">
        <v>29</v>
      </c>
      <c r="I23" s="31"/>
      <c r="J23" s="32"/>
    </row>
    <row r="24" spans="1:10" ht="15">
      <c r="A24" s="24"/>
      <c r="B24" s="16" t="s">
        <v>392</v>
      </c>
      <c r="C24" s="7" t="s">
        <v>18</v>
      </c>
      <c r="D24" s="9">
        <v>4</v>
      </c>
      <c r="E24" s="7">
        <v>160.44</v>
      </c>
      <c r="F24" s="14">
        <f>E24*1.065</f>
        <v>170.8686</v>
      </c>
      <c r="G24" s="14">
        <f>D24*F24</f>
        <v>683.4744</v>
      </c>
      <c r="H24" s="33" t="s">
        <v>29</v>
      </c>
      <c r="I24" s="31"/>
      <c r="J24" s="32"/>
    </row>
    <row r="25" spans="1:10" ht="15">
      <c r="A25" s="24"/>
      <c r="B25" s="16" t="s">
        <v>388</v>
      </c>
      <c r="C25" s="7" t="s">
        <v>18</v>
      </c>
      <c r="D25" s="9">
        <v>1</v>
      </c>
      <c r="E25" s="7">
        <v>160.44</v>
      </c>
      <c r="F25" s="14">
        <f t="shared" si="1"/>
        <v>170.8686</v>
      </c>
      <c r="G25" s="14">
        <f t="shared" si="2"/>
        <v>170.8686</v>
      </c>
      <c r="H25" s="33" t="s">
        <v>29</v>
      </c>
      <c r="I25" s="31"/>
      <c r="J25" s="32"/>
    </row>
    <row r="26" spans="1:10" ht="15">
      <c r="A26" s="24"/>
      <c r="B26" s="16" t="s">
        <v>390</v>
      </c>
      <c r="C26" s="7" t="s">
        <v>18</v>
      </c>
      <c r="D26" s="9">
        <v>2</v>
      </c>
      <c r="E26" s="7">
        <v>160.44</v>
      </c>
      <c r="F26" s="14">
        <f>E26*1.065</f>
        <v>170.8686</v>
      </c>
      <c r="G26" s="14">
        <f>D26*F26</f>
        <v>341.7372</v>
      </c>
      <c r="H26" s="33" t="s">
        <v>29</v>
      </c>
      <c r="I26" s="31"/>
      <c r="J26" s="32"/>
    </row>
    <row r="27" spans="1:10" ht="15">
      <c r="A27" s="24"/>
      <c r="B27" s="16" t="s">
        <v>393</v>
      </c>
      <c r="C27" s="7" t="s">
        <v>18</v>
      </c>
      <c r="D27" s="9">
        <v>2</v>
      </c>
      <c r="E27" s="7">
        <v>160.44</v>
      </c>
      <c r="F27" s="14">
        <f t="shared" si="1"/>
        <v>170.8686</v>
      </c>
      <c r="G27" s="14">
        <f t="shared" si="2"/>
        <v>341.7372</v>
      </c>
      <c r="H27" s="33" t="s">
        <v>29</v>
      </c>
      <c r="I27" s="31"/>
      <c r="J27" s="32"/>
    </row>
    <row r="28" spans="1:10" ht="15">
      <c r="A28" s="24"/>
      <c r="B28" s="16" t="s">
        <v>394</v>
      </c>
      <c r="C28" s="7" t="s">
        <v>18</v>
      </c>
      <c r="D28" s="9">
        <v>2</v>
      </c>
      <c r="E28" s="7">
        <v>160.44</v>
      </c>
      <c r="F28" s="14">
        <f t="shared" si="1"/>
        <v>170.8686</v>
      </c>
      <c r="G28" s="14">
        <f t="shared" si="2"/>
        <v>341.7372</v>
      </c>
      <c r="H28" s="33" t="s">
        <v>29</v>
      </c>
      <c r="I28" s="31"/>
      <c r="J28" s="32"/>
    </row>
    <row r="29" spans="1:10" ht="15" hidden="1">
      <c r="A29" s="24"/>
      <c r="B29" s="16"/>
      <c r="C29" s="7" t="s">
        <v>18</v>
      </c>
      <c r="D29" s="9"/>
      <c r="E29" s="7">
        <v>160.44</v>
      </c>
      <c r="F29" s="14">
        <f>E29*1.065</f>
        <v>170.8686</v>
      </c>
      <c r="G29" s="14">
        <f>D29*F29</f>
        <v>0</v>
      </c>
      <c r="H29" s="33" t="s">
        <v>29</v>
      </c>
      <c r="I29" s="31"/>
      <c r="J29" s="32"/>
    </row>
    <row r="30" spans="1:10" ht="15" hidden="1">
      <c r="A30" s="24"/>
      <c r="B30" s="16"/>
      <c r="C30" s="7" t="s">
        <v>18</v>
      </c>
      <c r="D30" s="9"/>
      <c r="E30" s="7">
        <v>160.44</v>
      </c>
      <c r="F30" s="14">
        <f>E30*1.065</f>
        <v>170.8686</v>
      </c>
      <c r="G30" s="14">
        <f>D30*F30</f>
        <v>0</v>
      </c>
      <c r="H30" s="33" t="s">
        <v>29</v>
      </c>
      <c r="I30" s="31"/>
      <c r="J30" s="32"/>
    </row>
    <row r="31" spans="1:10" ht="15" hidden="1">
      <c r="A31" s="24"/>
      <c r="B31" s="16"/>
      <c r="C31" s="7" t="s">
        <v>18</v>
      </c>
      <c r="D31" s="9"/>
      <c r="E31" s="7">
        <v>160.44</v>
      </c>
      <c r="F31" s="14">
        <f>E31*1.065</f>
        <v>170.8686</v>
      </c>
      <c r="G31" s="14">
        <f>D31*F31</f>
        <v>0</v>
      </c>
      <c r="H31" s="33" t="s">
        <v>29</v>
      </c>
      <c r="I31" s="31"/>
      <c r="J31" s="32"/>
    </row>
    <row r="32" spans="1:10" ht="15" hidden="1">
      <c r="A32" s="24"/>
      <c r="B32" s="16"/>
      <c r="C32" s="7" t="s">
        <v>18</v>
      </c>
      <c r="D32" s="9"/>
      <c r="E32" s="7">
        <v>160.44</v>
      </c>
      <c r="F32" s="14">
        <f t="shared" si="1"/>
        <v>170.8686</v>
      </c>
      <c r="G32" s="14">
        <f t="shared" si="2"/>
        <v>0</v>
      </c>
      <c r="H32" s="33" t="s">
        <v>29</v>
      </c>
      <c r="I32" s="31"/>
      <c r="J32" s="32"/>
    </row>
    <row r="33" spans="1:10" ht="15.75">
      <c r="A33" s="21"/>
      <c r="B33" s="21" t="s">
        <v>17</v>
      </c>
      <c r="C33" s="21" t="s">
        <v>18</v>
      </c>
      <c r="D33" s="25">
        <f>SUM(D21:D32)</f>
        <v>20</v>
      </c>
      <c r="E33" s="21"/>
      <c r="F33" s="23"/>
      <c r="G33" s="23">
        <f>SUM(G21:G32)</f>
        <v>3417.372</v>
      </c>
      <c r="H33" s="34"/>
      <c r="I33" s="35"/>
      <c r="J33" s="36"/>
    </row>
    <row r="34" spans="1:10" ht="15.75">
      <c r="A34" s="7"/>
      <c r="B34" s="30" t="s">
        <v>20</v>
      </c>
      <c r="C34" s="37"/>
      <c r="D34" s="37"/>
      <c r="E34" s="37"/>
      <c r="F34" s="37"/>
      <c r="G34" s="37"/>
      <c r="H34" s="37"/>
      <c r="I34" s="37"/>
      <c r="J34" s="38"/>
    </row>
    <row r="35" spans="1:10" ht="15">
      <c r="A35" s="24"/>
      <c r="B35" s="16" t="s">
        <v>375</v>
      </c>
      <c r="C35" s="7" t="s">
        <v>18</v>
      </c>
      <c r="D35" s="9">
        <v>17</v>
      </c>
      <c r="E35" s="7"/>
      <c r="F35" s="7">
        <v>913</v>
      </c>
      <c r="G35" s="7">
        <f>D35*F35</f>
        <v>15521</v>
      </c>
      <c r="H35" s="18" t="s">
        <v>29</v>
      </c>
      <c r="I35" s="19"/>
      <c r="J35" s="20"/>
    </row>
    <row r="36" spans="1:10" ht="15">
      <c r="A36" s="24"/>
      <c r="B36" s="16" t="s">
        <v>395</v>
      </c>
      <c r="C36" s="7"/>
      <c r="D36" s="9">
        <v>1</v>
      </c>
      <c r="E36" s="7"/>
      <c r="F36" s="7">
        <v>913</v>
      </c>
      <c r="G36" s="7">
        <f>D36*F36</f>
        <v>913</v>
      </c>
      <c r="H36" s="18" t="s">
        <v>29</v>
      </c>
      <c r="I36" s="19"/>
      <c r="J36" s="20"/>
    </row>
    <row r="37" spans="1:10" ht="15">
      <c r="A37" s="24"/>
      <c r="B37" s="16" t="s">
        <v>398</v>
      </c>
      <c r="C37" s="7"/>
      <c r="D37" s="9">
        <v>1</v>
      </c>
      <c r="E37" s="7"/>
      <c r="F37" s="7">
        <v>913</v>
      </c>
      <c r="G37" s="7">
        <f>D37*F37</f>
        <v>913</v>
      </c>
      <c r="H37" s="18" t="s">
        <v>29</v>
      </c>
      <c r="I37" s="19"/>
      <c r="J37" s="20"/>
    </row>
    <row r="38" spans="1:10" ht="15">
      <c r="A38" s="24"/>
      <c r="B38" s="16" t="s">
        <v>386</v>
      </c>
      <c r="C38" s="7" t="s">
        <v>18</v>
      </c>
      <c r="D38" s="9">
        <v>1</v>
      </c>
      <c r="E38" s="7"/>
      <c r="F38" s="7">
        <v>913</v>
      </c>
      <c r="G38" s="7">
        <f>D38*F38</f>
        <v>913</v>
      </c>
      <c r="H38" s="33" t="s">
        <v>29</v>
      </c>
      <c r="I38" s="31"/>
      <c r="J38" s="32"/>
    </row>
    <row r="39" spans="1:10" ht="15">
      <c r="A39" s="24"/>
      <c r="B39" s="16" t="s">
        <v>387</v>
      </c>
      <c r="C39" s="7" t="s">
        <v>18</v>
      </c>
      <c r="D39" s="9">
        <v>1</v>
      </c>
      <c r="E39" s="7"/>
      <c r="F39" s="7">
        <v>913</v>
      </c>
      <c r="G39" s="7">
        <f>D39*F39</f>
        <v>913</v>
      </c>
      <c r="H39" s="33" t="s">
        <v>29</v>
      </c>
      <c r="I39" s="31"/>
      <c r="J39" s="32"/>
    </row>
    <row r="40" spans="1:10" ht="15.75">
      <c r="A40" s="21"/>
      <c r="B40" s="21" t="s">
        <v>17</v>
      </c>
      <c r="C40" s="21" t="s">
        <v>18</v>
      </c>
      <c r="D40" s="25">
        <f>SUM(D35:D39)</f>
        <v>21</v>
      </c>
      <c r="E40" s="21"/>
      <c r="F40" s="21"/>
      <c r="G40" s="21">
        <f>SUM(G35:G39)</f>
        <v>19173</v>
      </c>
      <c r="H40" s="34"/>
      <c r="I40" s="35"/>
      <c r="J40" s="36"/>
    </row>
    <row r="41" spans="1:10" ht="15.75">
      <c r="A41" s="7"/>
      <c r="B41" s="30" t="s">
        <v>22</v>
      </c>
      <c r="C41" s="37"/>
      <c r="D41" s="37"/>
      <c r="E41" s="37"/>
      <c r="F41" s="37"/>
      <c r="G41" s="37"/>
      <c r="H41" s="37"/>
      <c r="I41" s="37"/>
      <c r="J41" s="38"/>
    </row>
    <row r="42" spans="1:10" ht="15">
      <c r="A42" s="17"/>
      <c r="B42" s="16" t="s">
        <v>377</v>
      </c>
      <c r="C42" s="7" t="s">
        <v>18</v>
      </c>
      <c r="D42" s="9">
        <v>6</v>
      </c>
      <c r="E42" s="7">
        <v>217.88</v>
      </c>
      <c r="F42" s="14">
        <f aca="true" t="shared" si="3" ref="F42:F51">E42*1.065</f>
        <v>232.04219999999998</v>
      </c>
      <c r="G42" s="14">
        <f aca="true" t="shared" si="4" ref="G42:G51">D42*F42</f>
        <v>1392.2531999999999</v>
      </c>
      <c r="H42" s="33" t="s">
        <v>41</v>
      </c>
      <c r="I42" s="31"/>
      <c r="J42" s="32"/>
    </row>
    <row r="43" spans="1:10" ht="15">
      <c r="A43" s="17"/>
      <c r="B43" s="16" t="s">
        <v>373</v>
      </c>
      <c r="C43" s="7" t="s">
        <v>18</v>
      </c>
      <c r="D43" s="9">
        <v>4</v>
      </c>
      <c r="E43" s="7">
        <v>217.88</v>
      </c>
      <c r="F43" s="14">
        <f t="shared" si="3"/>
        <v>232.04219999999998</v>
      </c>
      <c r="G43" s="14">
        <f t="shared" si="4"/>
        <v>928.1687999999999</v>
      </c>
      <c r="H43" s="33" t="s">
        <v>41</v>
      </c>
      <c r="I43" s="31"/>
      <c r="J43" s="32"/>
    </row>
    <row r="44" spans="1:10" ht="15">
      <c r="A44" s="17"/>
      <c r="B44" s="16" t="s">
        <v>397</v>
      </c>
      <c r="C44" s="7" t="s">
        <v>18</v>
      </c>
      <c r="D44" s="9">
        <v>2</v>
      </c>
      <c r="E44" s="7">
        <v>217.88</v>
      </c>
      <c r="F44" s="14">
        <f>E44*1.065</f>
        <v>232.04219999999998</v>
      </c>
      <c r="G44" s="14">
        <f>D44*F44</f>
        <v>464.08439999999996</v>
      </c>
      <c r="H44" s="33" t="s">
        <v>41</v>
      </c>
      <c r="I44" s="31"/>
      <c r="J44" s="32"/>
    </row>
    <row r="45" spans="1:10" ht="15">
      <c r="A45" s="17"/>
      <c r="B45" s="16" t="s">
        <v>374</v>
      </c>
      <c r="C45" s="7" t="s">
        <v>18</v>
      </c>
      <c r="D45" s="9">
        <v>1</v>
      </c>
      <c r="E45" s="7">
        <v>217.88</v>
      </c>
      <c r="F45" s="14">
        <f>E45*1.065</f>
        <v>232.04219999999998</v>
      </c>
      <c r="G45" s="14">
        <f>D45*F45</f>
        <v>232.04219999999998</v>
      </c>
      <c r="H45" s="33" t="s">
        <v>41</v>
      </c>
      <c r="I45" s="31"/>
      <c r="J45" s="32"/>
    </row>
    <row r="46" spans="1:10" ht="15">
      <c r="A46" s="17"/>
      <c r="B46" s="16" t="s">
        <v>384</v>
      </c>
      <c r="C46" s="7" t="s">
        <v>18</v>
      </c>
      <c r="D46" s="9">
        <v>6</v>
      </c>
      <c r="E46" s="7">
        <v>217.88</v>
      </c>
      <c r="F46" s="14">
        <f t="shared" si="3"/>
        <v>232.04219999999998</v>
      </c>
      <c r="G46" s="14">
        <f t="shared" si="4"/>
        <v>1392.2531999999999</v>
      </c>
      <c r="H46" s="33" t="s">
        <v>41</v>
      </c>
      <c r="I46" s="31"/>
      <c r="J46" s="32"/>
    </row>
    <row r="47" spans="1:10" ht="15">
      <c r="A47" s="17"/>
      <c r="B47" s="16" t="s">
        <v>378</v>
      </c>
      <c r="C47" s="7" t="s">
        <v>18</v>
      </c>
      <c r="D47" s="9">
        <v>6</v>
      </c>
      <c r="E47" s="7">
        <v>217.88</v>
      </c>
      <c r="F47" s="14">
        <f t="shared" si="3"/>
        <v>232.04219999999998</v>
      </c>
      <c r="G47" s="14">
        <f t="shared" si="4"/>
        <v>1392.2531999999999</v>
      </c>
      <c r="H47" s="33" t="s">
        <v>41</v>
      </c>
      <c r="I47" s="31"/>
      <c r="J47" s="32"/>
    </row>
    <row r="48" spans="1:10" ht="15">
      <c r="A48" s="17"/>
      <c r="B48" s="16" t="s">
        <v>380</v>
      </c>
      <c r="C48" s="7" t="s">
        <v>18</v>
      </c>
      <c r="D48" s="9">
        <v>2</v>
      </c>
      <c r="E48" s="7">
        <v>217.88</v>
      </c>
      <c r="F48" s="14">
        <f t="shared" si="3"/>
        <v>232.04219999999998</v>
      </c>
      <c r="G48" s="14">
        <f t="shared" si="4"/>
        <v>464.08439999999996</v>
      </c>
      <c r="H48" s="33" t="s">
        <v>41</v>
      </c>
      <c r="I48" s="31"/>
      <c r="J48" s="32"/>
    </row>
    <row r="49" spans="1:10" ht="15">
      <c r="A49" s="17"/>
      <c r="B49" s="16" t="s">
        <v>381</v>
      </c>
      <c r="C49" s="7" t="s">
        <v>18</v>
      </c>
      <c r="D49" s="9">
        <v>1</v>
      </c>
      <c r="E49" s="7">
        <v>217.88</v>
      </c>
      <c r="F49" s="14">
        <f t="shared" si="3"/>
        <v>232.04219999999998</v>
      </c>
      <c r="G49" s="14">
        <f t="shared" si="4"/>
        <v>232.04219999999998</v>
      </c>
      <c r="H49" s="33" t="s">
        <v>41</v>
      </c>
      <c r="I49" s="31"/>
      <c r="J49" s="32"/>
    </row>
    <row r="50" spans="1:10" ht="15">
      <c r="A50" s="17"/>
      <c r="B50" s="16" t="s">
        <v>385</v>
      </c>
      <c r="C50" s="7" t="s">
        <v>18</v>
      </c>
      <c r="D50" s="9">
        <v>16</v>
      </c>
      <c r="E50" s="7">
        <v>217.88</v>
      </c>
      <c r="F50" s="14">
        <f t="shared" si="3"/>
        <v>232.04219999999998</v>
      </c>
      <c r="G50" s="14">
        <f t="shared" si="4"/>
        <v>3712.6751999999997</v>
      </c>
      <c r="H50" s="33" t="s">
        <v>41</v>
      </c>
      <c r="I50" s="31"/>
      <c r="J50" s="32"/>
    </row>
    <row r="51" spans="1:10" ht="15">
      <c r="A51" s="17"/>
      <c r="B51" s="16" t="s">
        <v>382</v>
      </c>
      <c r="C51" s="7" t="s">
        <v>18</v>
      </c>
      <c r="D51" s="9">
        <v>1</v>
      </c>
      <c r="E51" s="7">
        <v>217.88</v>
      </c>
      <c r="F51" s="14">
        <f t="shared" si="3"/>
        <v>232.04219999999998</v>
      </c>
      <c r="G51" s="14">
        <f t="shared" si="4"/>
        <v>232.04219999999998</v>
      </c>
      <c r="H51" s="33" t="s">
        <v>41</v>
      </c>
      <c r="I51" s="31"/>
      <c r="J51" s="32"/>
    </row>
    <row r="52" spans="1:10" ht="15" hidden="1">
      <c r="A52" s="17"/>
      <c r="B52" s="16"/>
      <c r="C52" s="7" t="s">
        <v>18</v>
      </c>
      <c r="D52" s="9"/>
      <c r="E52" s="7">
        <v>217.88</v>
      </c>
      <c r="F52" s="14">
        <f>E52*1.065</f>
        <v>232.04219999999998</v>
      </c>
      <c r="G52" s="14">
        <f>D52*F52</f>
        <v>0</v>
      </c>
      <c r="H52" s="33" t="s">
        <v>41</v>
      </c>
      <c r="I52" s="31"/>
      <c r="J52" s="32"/>
    </row>
    <row r="53" spans="1:10" ht="15" hidden="1">
      <c r="A53" s="17"/>
      <c r="B53" s="16"/>
      <c r="C53" s="7" t="s">
        <v>18</v>
      </c>
      <c r="D53" s="9"/>
      <c r="E53" s="7">
        <v>217.88</v>
      </c>
      <c r="F53" s="14">
        <f>E53*1.065</f>
        <v>232.04219999999998</v>
      </c>
      <c r="G53" s="14">
        <f>D53*F53</f>
        <v>0</v>
      </c>
      <c r="H53" s="33" t="s">
        <v>41</v>
      </c>
      <c r="I53" s="31"/>
      <c r="J53" s="32"/>
    </row>
    <row r="54" spans="1:10" ht="15" hidden="1">
      <c r="A54" s="17"/>
      <c r="B54" s="16"/>
      <c r="C54" s="7" t="s">
        <v>18</v>
      </c>
      <c r="D54" s="9"/>
      <c r="E54" s="7">
        <v>217.88</v>
      </c>
      <c r="F54" s="14">
        <f>E54*1.065</f>
        <v>232.04219999999998</v>
      </c>
      <c r="G54" s="14">
        <f>D54*F54</f>
        <v>0</v>
      </c>
      <c r="H54" s="33" t="s">
        <v>41</v>
      </c>
      <c r="I54" s="31"/>
      <c r="J54" s="32"/>
    </row>
    <row r="55" spans="1:10" ht="15.75">
      <c r="A55" s="21"/>
      <c r="B55" s="21" t="s">
        <v>17</v>
      </c>
      <c r="C55" s="21" t="s">
        <v>18</v>
      </c>
      <c r="D55" s="25">
        <f>SUM(D42:D54)</f>
        <v>45</v>
      </c>
      <c r="E55" s="21"/>
      <c r="F55" s="21"/>
      <c r="G55" s="23">
        <f>SUM(G42:G54)</f>
        <v>10441.898999999998</v>
      </c>
      <c r="H55" s="34"/>
      <c r="I55" s="35"/>
      <c r="J55" s="36"/>
    </row>
    <row r="56" spans="1:10" ht="15.75">
      <c r="A56" s="7"/>
      <c r="B56" s="30" t="s">
        <v>39</v>
      </c>
      <c r="C56" s="37"/>
      <c r="D56" s="37"/>
      <c r="E56" s="37"/>
      <c r="F56" s="37"/>
      <c r="G56" s="37"/>
      <c r="H56" s="37"/>
      <c r="I56" s="37"/>
      <c r="J56" s="38"/>
    </row>
    <row r="57" spans="1:10" ht="15">
      <c r="A57" s="7"/>
      <c r="B57" s="16" t="s">
        <v>371</v>
      </c>
      <c r="C57" s="7" t="s">
        <v>18</v>
      </c>
      <c r="D57" s="9">
        <v>1</v>
      </c>
      <c r="E57" s="14">
        <v>191.4</v>
      </c>
      <c r="F57" s="14">
        <f>E57*1.065</f>
        <v>203.841</v>
      </c>
      <c r="G57" s="14">
        <f>D57*F57</f>
        <v>203.841</v>
      </c>
      <c r="H57" s="33" t="s">
        <v>15</v>
      </c>
      <c r="I57" s="31"/>
      <c r="J57" s="32"/>
    </row>
    <row r="58" spans="1:10" ht="15" hidden="1">
      <c r="A58" s="7"/>
      <c r="B58" s="16"/>
      <c r="C58" s="7" t="s">
        <v>18</v>
      </c>
      <c r="D58" s="9"/>
      <c r="E58" s="14">
        <v>191.4</v>
      </c>
      <c r="F58" s="14">
        <f>E58*1.065</f>
        <v>203.841</v>
      </c>
      <c r="G58" s="14">
        <f>D58*F58</f>
        <v>0</v>
      </c>
      <c r="H58" s="33" t="s">
        <v>15</v>
      </c>
      <c r="I58" s="31"/>
      <c r="J58" s="32"/>
    </row>
    <row r="59" spans="1:10" ht="15" hidden="1">
      <c r="A59" s="7"/>
      <c r="B59" s="16"/>
      <c r="C59" s="7" t="s">
        <v>18</v>
      </c>
      <c r="D59" s="9"/>
      <c r="E59" s="14">
        <v>191.4</v>
      </c>
      <c r="F59" s="14">
        <f>E59*1.065</f>
        <v>203.841</v>
      </c>
      <c r="G59" s="14">
        <f>D59*F59</f>
        <v>0</v>
      </c>
      <c r="H59" s="33" t="s">
        <v>15</v>
      </c>
      <c r="I59" s="31"/>
      <c r="J59" s="32"/>
    </row>
    <row r="60" spans="1:10" ht="15.75">
      <c r="A60" s="21"/>
      <c r="B60" s="21" t="s">
        <v>19</v>
      </c>
      <c r="C60" s="21" t="s">
        <v>18</v>
      </c>
      <c r="D60" s="25">
        <f>SUM(D57:D59)</f>
        <v>1</v>
      </c>
      <c r="E60" s="21"/>
      <c r="F60" s="21"/>
      <c r="G60" s="23">
        <f>SUM(G57:G59)</f>
        <v>203.841</v>
      </c>
      <c r="H60" s="34"/>
      <c r="I60" s="35"/>
      <c r="J60" s="36"/>
    </row>
    <row r="61" spans="1:10" ht="15.75">
      <c r="A61" s="7"/>
      <c r="B61" s="30" t="s">
        <v>32</v>
      </c>
      <c r="C61" s="31"/>
      <c r="D61" s="31"/>
      <c r="E61" s="31"/>
      <c r="F61" s="31"/>
      <c r="G61" s="31"/>
      <c r="H61" s="31"/>
      <c r="I61" s="31"/>
      <c r="J61" s="32"/>
    </row>
    <row r="62" spans="1:10" ht="15">
      <c r="A62" s="7"/>
      <c r="B62" s="16" t="s">
        <v>376</v>
      </c>
      <c r="C62" s="7" t="s">
        <v>18</v>
      </c>
      <c r="D62" s="9">
        <v>2</v>
      </c>
      <c r="E62" s="7"/>
      <c r="F62" s="7">
        <v>473</v>
      </c>
      <c r="G62" s="14">
        <f>D62*F62</f>
        <v>946</v>
      </c>
      <c r="H62" s="33" t="s">
        <v>212</v>
      </c>
      <c r="I62" s="31"/>
      <c r="J62" s="32"/>
    </row>
    <row r="63" spans="1:10" ht="15" hidden="1">
      <c r="A63" s="7"/>
      <c r="B63" s="16"/>
      <c r="C63" s="7" t="s">
        <v>18</v>
      </c>
      <c r="D63" s="9"/>
      <c r="E63" s="7"/>
      <c r="F63" s="7">
        <v>473</v>
      </c>
      <c r="G63" s="14">
        <f>D63*F63</f>
        <v>0</v>
      </c>
      <c r="H63" s="33" t="s">
        <v>212</v>
      </c>
      <c r="I63" s="31"/>
      <c r="J63" s="32"/>
    </row>
    <row r="64" spans="1:10" ht="15.75">
      <c r="A64" s="21"/>
      <c r="B64" s="21" t="s">
        <v>19</v>
      </c>
      <c r="C64" s="21" t="s">
        <v>18</v>
      </c>
      <c r="D64" s="25">
        <f>SUM(D62:D63)</f>
        <v>2</v>
      </c>
      <c r="E64" s="21"/>
      <c r="F64" s="21"/>
      <c r="G64" s="23">
        <f>SUM(G62:G63)</f>
        <v>946</v>
      </c>
      <c r="H64" s="34"/>
      <c r="I64" s="35"/>
      <c r="J64" s="36"/>
    </row>
    <row r="65" spans="1:10" ht="15.75">
      <c r="A65" s="10"/>
      <c r="B65" s="10" t="s">
        <v>25</v>
      </c>
      <c r="C65" s="10"/>
      <c r="D65" s="10"/>
      <c r="E65" s="10"/>
      <c r="F65" s="10"/>
      <c r="G65" s="11">
        <f>G55+G40+G33+G19+G64+G60</f>
        <v>44328.112</v>
      </c>
      <c r="H65" s="27"/>
      <c r="I65" s="28"/>
      <c r="J65" s="29"/>
    </row>
    <row r="66" spans="1:10" ht="15.75">
      <c r="A66" s="12"/>
      <c r="B66" s="13"/>
      <c r="C66" s="13"/>
      <c r="D66" s="13"/>
      <c r="E66" s="13"/>
      <c r="F66" s="13"/>
      <c r="G66" s="13"/>
      <c r="H66" s="13"/>
      <c r="I66" s="13"/>
      <c r="J66" s="12"/>
    </row>
    <row r="67" spans="1:10" ht="15.75">
      <c r="A67" s="12"/>
      <c r="B67" s="13"/>
      <c r="C67" s="13"/>
      <c r="D67" s="13"/>
      <c r="E67" s="13"/>
      <c r="F67" s="13"/>
      <c r="G67" s="13"/>
      <c r="H67" s="13"/>
      <c r="I67" s="13"/>
      <c r="J67" s="12"/>
    </row>
    <row r="68" spans="1:10" ht="15.75">
      <c r="A68" s="12"/>
      <c r="B68" s="13" t="s">
        <v>26</v>
      </c>
      <c r="C68" s="13"/>
      <c r="D68" s="13"/>
      <c r="E68" s="13"/>
      <c r="F68" s="13"/>
      <c r="G68" s="13"/>
      <c r="H68" s="13"/>
      <c r="I68" s="13"/>
      <c r="J68" s="12"/>
    </row>
    <row r="69" spans="1:10" ht="15.75">
      <c r="A69" s="12"/>
      <c r="B69" s="13" t="s">
        <v>27</v>
      </c>
      <c r="C69" s="13"/>
      <c r="D69" s="13"/>
      <c r="E69" s="13"/>
      <c r="F69" s="13"/>
      <c r="G69" s="13"/>
      <c r="H69" s="13" t="s">
        <v>28</v>
      </c>
      <c r="I69" s="13"/>
      <c r="J69" s="12"/>
    </row>
    <row r="70" spans="1:10" ht="15">
      <c r="A70" s="12"/>
      <c r="B70" s="12"/>
      <c r="C70" s="12"/>
      <c r="D70" s="12"/>
      <c r="E70" s="12"/>
      <c r="F70" s="12"/>
      <c r="G70" s="12"/>
      <c r="H70" s="12"/>
      <c r="I70" s="12"/>
      <c r="J70" s="12"/>
    </row>
  </sheetData>
  <sheetProtection/>
  <mergeCells count="59">
    <mergeCell ref="A1:J1"/>
    <mergeCell ref="A2:J2"/>
    <mergeCell ref="A3:J3"/>
    <mergeCell ref="F4:F5"/>
    <mergeCell ref="H4:J4"/>
    <mergeCell ref="H13:J13"/>
    <mergeCell ref="H5:J5"/>
    <mergeCell ref="H6:J6"/>
    <mergeCell ref="B7:J7"/>
    <mergeCell ref="H10:J10"/>
    <mergeCell ref="H14:J14"/>
    <mergeCell ref="H11:J11"/>
    <mergeCell ref="H12:J12"/>
    <mergeCell ref="H15:J15"/>
    <mergeCell ref="H16:J16"/>
    <mergeCell ref="H19:J19"/>
    <mergeCell ref="B20:J20"/>
    <mergeCell ref="H32:J32"/>
    <mergeCell ref="H21:J21"/>
    <mergeCell ref="H22:J22"/>
    <mergeCell ref="H23:J23"/>
    <mergeCell ref="H24:J24"/>
    <mergeCell ref="H25:J25"/>
    <mergeCell ref="H26:J26"/>
    <mergeCell ref="H33:J33"/>
    <mergeCell ref="B34:J34"/>
    <mergeCell ref="H38:J38"/>
    <mergeCell ref="H39:J39"/>
    <mergeCell ref="H40:J40"/>
    <mergeCell ref="H27:J27"/>
    <mergeCell ref="H28:J28"/>
    <mergeCell ref="H29:J29"/>
    <mergeCell ref="H30:J30"/>
    <mergeCell ref="H31:J31"/>
    <mergeCell ref="B41:J41"/>
    <mergeCell ref="H42:J42"/>
    <mergeCell ref="H43:J43"/>
    <mergeCell ref="H44:J44"/>
    <mergeCell ref="H45:J45"/>
    <mergeCell ref="H46:J46"/>
    <mergeCell ref="H47:J47"/>
    <mergeCell ref="H48:J48"/>
    <mergeCell ref="H49:J49"/>
    <mergeCell ref="H50:J50"/>
    <mergeCell ref="H51:J51"/>
    <mergeCell ref="H52:J52"/>
    <mergeCell ref="H53:J53"/>
    <mergeCell ref="H54:J54"/>
    <mergeCell ref="H55:J55"/>
    <mergeCell ref="B56:J56"/>
    <mergeCell ref="H57:J57"/>
    <mergeCell ref="H58:J58"/>
    <mergeCell ref="H65:J65"/>
    <mergeCell ref="B61:J61"/>
    <mergeCell ref="H62:J62"/>
    <mergeCell ref="H63:J63"/>
    <mergeCell ref="H64:J64"/>
    <mergeCell ref="H59:J59"/>
    <mergeCell ref="H60:J60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66"/>
  <sheetViews>
    <sheetView zoomScalePageLayoutView="0" workbookViewId="0" topLeftCell="A1">
      <selection activeCell="A67" sqref="A67:IV73"/>
    </sheetView>
  </sheetViews>
  <sheetFormatPr defaultColWidth="9.140625" defaultRowHeight="12.75"/>
  <cols>
    <col min="1" max="1" width="8.140625" style="0" customWidth="1"/>
    <col min="2" max="2" width="41.8515625" style="0" customWidth="1"/>
    <col min="3" max="3" width="6.57421875" style="0" customWidth="1"/>
    <col min="4" max="5" width="9.57421875" style="0" customWidth="1"/>
    <col min="6" max="6" width="11.57421875" style="0" customWidth="1"/>
    <col min="7" max="7" width="14.57421875" style="0" customWidth="1"/>
    <col min="10" max="10" width="24.421875" style="0" customWidth="1"/>
  </cols>
  <sheetData>
    <row r="1" spans="1:10" ht="15.75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1"/>
    </row>
    <row r="2" spans="1:10" ht="15.75">
      <c r="A2" s="39" t="s">
        <v>104</v>
      </c>
      <c r="B2" s="40"/>
      <c r="C2" s="40"/>
      <c r="D2" s="40"/>
      <c r="E2" s="40"/>
      <c r="F2" s="40"/>
      <c r="G2" s="40"/>
      <c r="H2" s="40"/>
      <c r="I2" s="40"/>
      <c r="J2" s="41"/>
    </row>
    <row r="3" spans="1:10" ht="15.75">
      <c r="A3" s="42" t="s">
        <v>1</v>
      </c>
      <c r="B3" s="43"/>
      <c r="C3" s="43"/>
      <c r="D3" s="43"/>
      <c r="E3" s="43"/>
      <c r="F3" s="43"/>
      <c r="G3" s="43"/>
      <c r="H3" s="43"/>
      <c r="I3" s="43"/>
      <c r="J3" s="44"/>
    </row>
    <row r="4" spans="1:10" ht="12.7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45" t="s">
        <v>47</v>
      </c>
      <c r="G4" s="1" t="s">
        <v>7</v>
      </c>
      <c r="H4" s="47" t="s">
        <v>8</v>
      </c>
      <c r="I4" s="48"/>
      <c r="J4" s="49"/>
    </row>
    <row r="5" spans="1:10" ht="12.75">
      <c r="A5" s="1" t="s">
        <v>30</v>
      </c>
      <c r="B5" s="1" t="s">
        <v>9</v>
      </c>
      <c r="C5" s="1" t="s">
        <v>10</v>
      </c>
      <c r="D5" s="1" t="s">
        <v>11</v>
      </c>
      <c r="E5" s="1"/>
      <c r="F5" s="46"/>
      <c r="G5" s="1"/>
      <c r="H5" s="47"/>
      <c r="I5" s="48"/>
      <c r="J5" s="49"/>
    </row>
    <row r="6" spans="1:10" ht="14.25" customHeight="1">
      <c r="A6" s="2"/>
      <c r="B6" s="3" t="s">
        <v>12</v>
      </c>
      <c r="C6" s="2"/>
      <c r="D6" s="2"/>
      <c r="E6" s="2"/>
      <c r="F6" s="2"/>
      <c r="G6" s="2"/>
      <c r="H6" s="39"/>
      <c r="I6" s="40"/>
      <c r="J6" s="41"/>
    </row>
    <row r="7" spans="1:10" ht="15.75">
      <c r="A7" s="21"/>
      <c r="B7" s="30" t="s">
        <v>13</v>
      </c>
      <c r="C7" s="37"/>
      <c r="D7" s="37"/>
      <c r="E7" s="37"/>
      <c r="F7" s="37"/>
      <c r="G7" s="37"/>
      <c r="H7" s="37"/>
      <c r="I7" s="37"/>
      <c r="J7" s="38"/>
    </row>
    <row r="8" spans="1:10" ht="15">
      <c r="A8" s="17"/>
      <c r="B8" s="16" t="s">
        <v>138</v>
      </c>
      <c r="C8" s="7" t="s">
        <v>14</v>
      </c>
      <c r="D8" s="15">
        <v>1.7</v>
      </c>
      <c r="E8" s="7"/>
      <c r="F8" s="7">
        <v>253</v>
      </c>
      <c r="G8" s="14">
        <f aca="true" t="shared" si="0" ref="G8:G17">D8*F8</f>
        <v>430.09999999999997</v>
      </c>
      <c r="H8" s="33" t="s">
        <v>41</v>
      </c>
      <c r="I8" s="31"/>
      <c r="J8" s="32"/>
    </row>
    <row r="9" spans="1:10" ht="15">
      <c r="A9" s="17"/>
      <c r="B9" s="16" t="s">
        <v>139</v>
      </c>
      <c r="C9" s="7" t="s">
        <v>14</v>
      </c>
      <c r="D9" s="15">
        <v>0.2</v>
      </c>
      <c r="E9" s="7"/>
      <c r="F9" s="7">
        <v>253</v>
      </c>
      <c r="G9" s="14">
        <f t="shared" si="0"/>
        <v>50.6</v>
      </c>
      <c r="H9" s="33" t="s">
        <v>41</v>
      </c>
      <c r="I9" s="31"/>
      <c r="J9" s="32"/>
    </row>
    <row r="10" spans="1:10" ht="15">
      <c r="A10" s="17"/>
      <c r="B10" s="16" t="s">
        <v>129</v>
      </c>
      <c r="C10" s="7" t="s">
        <v>14</v>
      </c>
      <c r="D10" s="15">
        <v>0.5</v>
      </c>
      <c r="E10" s="7"/>
      <c r="F10" s="7">
        <v>253</v>
      </c>
      <c r="G10" s="14">
        <f t="shared" si="0"/>
        <v>126.5</v>
      </c>
      <c r="H10" s="33" t="s">
        <v>41</v>
      </c>
      <c r="I10" s="31"/>
      <c r="J10" s="32"/>
    </row>
    <row r="11" spans="1:10" ht="15">
      <c r="A11" s="17"/>
      <c r="B11" s="16" t="s">
        <v>134</v>
      </c>
      <c r="C11" s="7" t="s">
        <v>14</v>
      </c>
      <c r="D11" s="15">
        <v>3.5</v>
      </c>
      <c r="E11" s="7"/>
      <c r="F11" s="7">
        <v>253</v>
      </c>
      <c r="G11" s="14">
        <f t="shared" si="0"/>
        <v>885.5</v>
      </c>
      <c r="H11" s="33" t="s">
        <v>135</v>
      </c>
      <c r="I11" s="31"/>
      <c r="J11" s="32"/>
    </row>
    <row r="12" spans="1:10" ht="15">
      <c r="A12" s="17"/>
      <c r="B12" s="16" t="s">
        <v>131</v>
      </c>
      <c r="C12" s="7" t="s">
        <v>14</v>
      </c>
      <c r="D12" s="15">
        <v>2</v>
      </c>
      <c r="E12" s="7"/>
      <c r="F12" s="7">
        <v>253</v>
      </c>
      <c r="G12" s="14">
        <f t="shared" si="0"/>
        <v>506</v>
      </c>
      <c r="H12" s="33" t="s">
        <v>132</v>
      </c>
      <c r="I12" s="31"/>
      <c r="J12" s="32"/>
    </row>
    <row r="13" spans="1:10" ht="15">
      <c r="A13" s="17"/>
      <c r="B13" s="16" t="s">
        <v>124</v>
      </c>
      <c r="C13" s="7" t="s">
        <v>14</v>
      </c>
      <c r="D13" s="15">
        <v>1.8</v>
      </c>
      <c r="E13" s="7"/>
      <c r="F13" s="7">
        <v>253</v>
      </c>
      <c r="G13" s="14">
        <f t="shared" si="0"/>
        <v>455.40000000000003</v>
      </c>
      <c r="H13" s="33" t="s">
        <v>41</v>
      </c>
      <c r="I13" s="31"/>
      <c r="J13" s="32"/>
    </row>
    <row r="14" spans="1:10" ht="15">
      <c r="A14" s="17"/>
      <c r="B14" s="16" t="s">
        <v>125</v>
      </c>
      <c r="C14" s="7" t="s">
        <v>14</v>
      </c>
      <c r="D14" s="15">
        <v>0.2</v>
      </c>
      <c r="E14" s="7"/>
      <c r="F14" s="7">
        <v>253</v>
      </c>
      <c r="G14" s="14">
        <f t="shared" si="0"/>
        <v>50.6</v>
      </c>
      <c r="H14" s="33" t="s">
        <v>41</v>
      </c>
      <c r="I14" s="31"/>
      <c r="J14" s="32"/>
    </row>
    <row r="15" spans="1:10" ht="15">
      <c r="A15" s="17"/>
      <c r="B15" s="16" t="s">
        <v>136</v>
      </c>
      <c r="C15" s="7" t="s">
        <v>14</v>
      </c>
      <c r="D15" s="15">
        <v>3</v>
      </c>
      <c r="E15" s="7"/>
      <c r="F15" s="7">
        <v>253</v>
      </c>
      <c r="G15" s="14">
        <f t="shared" si="0"/>
        <v>759</v>
      </c>
      <c r="H15" s="33" t="s">
        <v>137</v>
      </c>
      <c r="I15" s="31"/>
      <c r="J15" s="32"/>
    </row>
    <row r="16" spans="1:10" ht="15">
      <c r="A16" s="17"/>
      <c r="B16" s="16" t="s">
        <v>140</v>
      </c>
      <c r="C16" s="7" t="s">
        <v>14</v>
      </c>
      <c r="D16" s="15">
        <v>3.5</v>
      </c>
      <c r="E16" s="7"/>
      <c r="F16" s="7">
        <v>253</v>
      </c>
      <c r="G16" s="14">
        <f t="shared" si="0"/>
        <v>885.5</v>
      </c>
      <c r="H16" s="33" t="s">
        <v>135</v>
      </c>
      <c r="I16" s="31"/>
      <c r="J16" s="32"/>
    </row>
    <row r="17" spans="1:10" ht="15">
      <c r="A17" s="17"/>
      <c r="B17" s="16" t="s">
        <v>120</v>
      </c>
      <c r="C17" s="7" t="s">
        <v>14</v>
      </c>
      <c r="D17" s="15">
        <v>1.5</v>
      </c>
      <c r="E17" s="7"/>
      <c r="F17" s="7">
        <v>253</v>
      </c>
      <c r="G17" s="14">
        <f t="shared" si="0"/>
        <v>379.5</v>
      </c>
      <c r="H17" s="33" t="s">
        <v>121</v>
      </c>
      <c r="I17" s="31"/>
      <c r="J17" s="32"/>
    </row>
    <row r="18" spans="1:10" ht="15.75">
      <c r="A18" s="7"/>
      <c r="B18" s="21" t="s">
        <v>17</v>
      </c>
      <c r="C18" s="21" t="s">
        <v>14</v>
      </c>
      <c r="D18" s="22">
        <f>SUM(D8:D17)</f>
        <v>17.9</v>
      </c>
      <c r="E18" s="21"/>
      <c r="F18" s="21"/>
      <c r="G18" s="23">
        <f>SUM(G8:G17)</f>
        <v>4528.7</v>
      </c>
      <c r="H18" s="33"/>
      <c r="I18" s="31"/>
      <c r="J18" s="32"/>
    </row>
    <row r="19" spans="1:10" ht="15.75">
      <c r="A19" s="7"/>
      <c r="B19" s="30" t="s">
        <v>21</v>
      </c>
      <c r="C19" s="37"/>
      <c r="D19" s="37"/>
      <c r="E19" s="37"/>
      <c r="F19" s="37"/>
      <c r="G19" s="37"/>
      <c r="H19" s="37"/>
      <c r="I19" s="37"/>
      <c r="J19" s="38"/>
    </row>
    <row r="20" spans="1:10" ht="15">
      <c r="A20" s="24"/>
      <c r="B20" s="16" t="s">
        <v>115</v>
      </c>
      <c r="C20" s="7" t="s">
        <v>18</v>
      </c>
      <c r="D20" s="9">
        <v>2</v>
      </c>
      <c r="E20" s="7">
        <v>148.42</v>
      </c>
      <c r="F20" s="14">
        <f>E20*1.065</f>
        <v>158.0673</v>
      </c>
      <c r="G20" s="14">
        <f>D20*F20</f>
        <v>316.1346</v>
      </c>
      <c r="H20" s="33" t="s">
        <v>29</v>
      </c>
      <c r="I20" s="31"/>
      <c r="J20" s="32"/>
    </row>
    <row r="21" spans="1:10" ht="15">
      <c r="A21" s="24"/>
      <c r="B21" s="16" t="s">
        <v>108</v>
      </c>
      <c r="C21" s="7" t="s">
        <v>18</v>
      </c>
      <c r="D21" s="9">
        <v>1</v>
      </c>
      <c r="E21" s="7">
        <v>148.42</v>
      </c>
      <c r="F21" s="14">
        <f aca="true" t="shared" si="1" ref="F21:F28">E21*1.065</f>
        <v>158.0673</v>
      </c>
      <c r="G21" s="14">
        <f aca="true" t="shared" si="2" ref="G21:G27">D21*F21</f>
        <v>158.0673</v>
      </c>
      <c r="H21" s="33" t="s">
        <v>29</v>
      </c>
      <c r="I21" s="31"/>
      <c r="J21" s="32"/>
    </row>
    <row r="22" spans="1:10" ht="15">
      <c r="A22" s="24"/>
      <c r="B22" s="16" t="s">
        <v>114</v>
      </c>
      <c r="C22" s="7" t="s">
        <v>18</v>
      </c>
      <c r="D22" s="9">
        <v>3</v>
      </c>
      <c r="E22" s="7">
        <v>148.42</v>
      </c>
      <c r="F22" s="14">
        <f t="shared" si="1"/>
        <v>158.0673</v>
      </c>
      <c r="G22" s="14">
        <f t="shared" si="2"/>
        <v>474.20189999999997</v>
      </c>
      <c r="H22" s="33" t="s">
        <v>29</v>
      </c>
      <c r="I22" s="31"/>
      <c r="J22" s="32"/>
    </row>
    <row r="23" spans="1:10" ht="15">
      <c r="A23" s="24"/>
      <c r="B23" s="16" t="s">
        <v>117</v>
      </c>
      <c r="C23" s="7" t="s">
        <v>18</v>
      </c>
      <c r="D23" s="9">
        <v>2</v>
      </c>
      <c r="E23" s="7">
        <v>148.42</v>
      </c>
      <c r="F23" s="14">
        <f>E23*1.065</f>
        <v>158.0673</v>
      </c>
      <c r="G23" s="14">
        <f>D23*F23</f>
        <v>316.1346</v>
      </c>
      <c r="H23" s="33" t="s">
        <v>29</v>
      </c>
      <c r="I23" s="31"/>
      <c r="J23" s="32"/>
    </row>
    <row r="24" spans="1:10" ht="15">
      <c r="A24" s="24"/>
      <c r="B24" s="16" t="s">
        <v>113</v>
      </c>
      <c r="C24" s="7" t="s">
        <v>18</v>
      </c>
      <c r="D24" s="9">
        <v>2</v>
      </c>
      <c r="E24" s="7">
        <v>148.42</v>
      </c>
      <c r="F24" s="14">
        <f>E24*1.065</f>
        <v>158.0673</v>
      </c>
      <c r="G24" s="14">
        <f>D24*F24</f>
        <v>316.1346</v>
      </c>
      <c r="H24" s="33" t="s">
        <v>29</v>
      </c>
      <c r="I24" s="31"/>
      <c r="J24" s="32"/>
    </row>
    <row r="25" spans="1:10" ht="15">
      <c r="A25" s="24"/>
      <c r="B25" s="16" t="s">
        <v>118</v>
      </c>
      <c r="C25" s="7" t="s">
        <v>18</v>
      </c>
      <c r="D25" s="9">
        <v>1</v>
      </c>
      <c r="E25" s="7">
        <v>148.42</v>
      </c>
      <c r="F25" s="14">
        <f t="shared" si="1"/>
        <v>158.0673</v>
      </c>
      <c r="G25" s="14">
        <f t="shared" si="2"/>
        <v>158.0673</v>
      </c>
      <c r="H25" s="33" t="s">
        <v>29</v>
      </c>
      <c r="I25" s="31"/>
      <c r="J25" s="32"/>
    </row>
    <row r="26" spans="1:10" ht="15">
      <c r="A26" s="24"/>
      <c r="B26" s="16" t="s">
        <v>116</v>
      </c>
      <c r="C26" s="7" t="s">
        <v>18</v>
      </c>
      <c r="D26" s="9">
        <v>3</v>
      </c>
      <c r="E26" s="7">
        <v>148.42</v>
      </c>
      <c r="F26" s="14">
        <f>E26*1.065</f>
        <v>158.0673</v>
      </c>
      <c r="G26" s="14">
        <f>D26*F26</f>
        <v>474.20189999999997</v>
      </c>
      <c r="H26" s="33" t="s">
        <v>29</v>
      </c>
      <c r="I26" s="31"/>
      <c r="J26" s="32"/>
    </row>
    <row r="27" spans="1:10" ht="15">
      <c r="A27" s="24"/>
      <c r="B27" s="16" t="s">
        <v>111</v>
      </c>
      <c r="C27" s="7" t="s">
        <v>18</v>
      </c>
      <c r="D27" s="9">
        <v>4</v>
      </c>
      <c r="E27" s="7">
        <v>148.42</v>
      </c>
      <c r="F27" s="14">
        <f t="shared" si="1"/>
        <v>158.0673</v>
      </c>
      <c r="G27" s="14">
        <f t="shared" si="2"/>
        <v>632.2692</v>
      </c>
      <c r="H27" s="33" t="s">
        <v>29</v>
      </c>
      <c r="I27" s="31"/>
      <c r="J27" s="32"/>
    </row>
    <row r="28" spans="1:10" ht="15">
      <c r="A28" s="24"/>
      <c r="B28" s="16" t="s">
        <v>110</v>
      </c>
      <c r="C28" s="7" t="s">
        <v>18</v>
      </c>
      <c r="D28" s="9">
        <v>3</v>
      </c>
      <c r="E28" s="7">
        <v>148.42</v>
      </c>
      <c r="F28" s="14">
        <f t="shared" si="1"/>
        <v>158.0673</v>
      </c>
      <c r="G28" s="14">
        <f>D28*F28</f>
        <v>474.20189999999997</v>
      </c>
      <c r="H28" s="33" t="s">
        <v>29</v>
      </c>
      <c r="I28" s="31"/>
      <c r="J28" s="32"/>
    </row>
    <row r="29" spans="1:10" ht="15.75">
      <c r="A29" s="21"/>
      <c r="B29" s="21" t="s">
        <v>17</v>
      </c>
      <c r="C29" s="21" t="s">
        <v>18</v>
      </c>
      <c r="D29" s="25">
        <f>SUM(D20:D28)</f>
        <v>21</v>
      </c>
      <c r="E29" s="21"/>
      <c r="F29" s="23"/>
      <c r="G29" s="23">
        <f>SUM(G20:G28)</f>
        <v>3319.4132999999993</v>
      </c>
      <c r="H29" s="34"/>
      <c r="I29" s="35"/>
      <c r="J29" s="36"/>
    </row>
    <row r="30" spans="1:10" ht="15.75">
      <c r="A30" s="7"/>
      <c r="B30" s="30" t="s">
        <v>20</v>
      </c>
      <c r="C30" s="37"/>
      <c r="D30" s="37"/>
      <c r="E30" s="37"/>
      <c r="F30" s="37"/>
      <c r="G30" s="37"/>
      <c r="H30" s="37"/>
      <c r="I30" s="37"/>
      <c r="J30" s="38"/>
    </row>
    <row r="31" spans="1:10" ht="15">
      <c r="A31" s="24"/>
      <c r="B31" s="16" t="s">
        <v>107</v>
      </c>
      <c r="C31" s="7" t="s">
        <v>18</v>
      </c>
      <c r="D31" s="9">
        <v>1</v>
      </c>
      <c r="E31" s="7"/>
      <c r="F31" s="7">
        <v>862</v>
      </c>
      <c r="G31" s="7">
        <f>D31*F31</f>
        <v>862</v>
      </c>
      <c r="H31" s="33" t="s">
        <v>29</v>
      </c>
      <c r="I31" s="31"/>
      <c r="J31" s="32"/>
    </row>
    <row r="32" spans="1:10" ht="15">
      <c r="A32" s="24"/>
      <c r="B32" s="16" t="s">
        <v>112</v>
      </c>
      <c r="C32" s="7" t="s">
        <v>18</v>
      </c>
      <c r="D32" s="9">
        <v>1</v>
      </c>
      <c r="E32" s="7"/>
      <c r="F32" s="7">
        <v>862</v>
      </c>
      <c r="G32" s="7">
        <f>D32*F32</f>
        <v>862</v>
      </c>
      <c r="H32" s="33" t="s">
        <v>29</v>
      </c>
      <c r="I32" s="31"/>
      <c r="J32" s="32"/>
    </row>
    <row r="33" spans="1:10" ht="15">
      <c r="A33" s="24"/>
      <c r="B33" s="16" t="s">
        <v>109</v>
      </c>
      <c r="C33" s="7" t="s">
        <v>18</v>
      </c>
      <c r="D33" s="9">
        <v>2</v>
      </c>
      <c r="E33" s="7"/>
      <c r="F33" s="7">
        <v>862</v>
      </c>
      <c r="G33" s="7">
        <f>D33*F33</f>
        <v>1724</v>
      </c>
      <c r="H33" s="33" t="s">
        <v>29</v>
      </c>
      <c r="I33" s="31"/>
      <c r="J33" s="32"/>
    </row>
    <row r="34" spans="1:10" ht="15">
      <c r="A34" s="24"/>
      <c r="B34" s="16" t="s">
        <v>105</v>
      </c>
      <c r="C34" s="7" t="s">
        <v>18</v>
      </c>
      <c r="D34" s="9">
        <v>1</v>
      </c>
      <c r="E34" s="7"/>
      <c r="F34" s="7">
        <v>862</v>
      </c>
      <c r="G34" s="7">
        <f>D34*F34</f>
        <v>862</v>
      </c>
      <c r="H34" s="33" t="s">
        <v>29</v>
      </c>
      <c r="I34" s="31"/>
      <c r="J34" s="32"/>
    </row>
    <row r="35" spans="1:10" ht="15.75">
      <c r="A35" s="21"/>
      <c r="B35" s="21" t="s">
        <v>17</v>
      </c>
      <c r="C35" s="21" t="s">
        <v>18</v>
      </c>
      <c r="D35" s="25">
        <f>SUM(D31:D34)</f>
        <v>5</v>
      </c>
      <c r="E35" s="21"/>
      <c r="F35" s="21"/>
      <c r="G35" s="21">
        <f>SUM(G31:G34)</f>
        <v>4310</v>
      </c>
      <c r="H35" s="34"/>
      <c r="I35" s="35"/>
      <c r="J35" s="36"/>
    </row>
    <row r="36" spans="1:10" ht="15.75">
      <c r="A36" s="7"/>
      <c r="B36" s="30" t="s">
        <v>22</v>
      </c>
      <c r="C36" s="37"/>
      <c r="D36" s="37"/>
      <c r="E36" s="37"/>
      <c r="F36" s="37"/>
      <c r="G36" s="37"/>
      <c r="H36" s="37"/>
      <c r="I36" s="37"/>
      <c r="J36" s="38"/>
    </row>
    <row r="37" spans="1:10" ht="15">
      <c r="A37" s="17"/>
      <c r="B37" s="16" t="s">
        <v>106</v>
      </c>
      <c r="C37" s="7" t="s">
        <v>18</v>
      </c>
      <c r="D37" s="9">
        <v>1</v>
      </c>
      <c r="E37" s="7">
        <v>192.02</v>
      </c>
      <c r="F37" s="14">
        <f aca="true" t="shared" si="3" ref="F37:F47">E37*1.065</f>
        <v>204.50130000000001</v>
      </c>
      <c r="G37" s="14">
        <f aca="true" t="shared" si="4" ref="G37:G47">D37*F37</f>
        <v>204.50130000000001</v>
      </c>
      <c r="H37" s="33" t="s">
        <v>34</v>
      </c>
      <c r="I37" s="31"/>
      <c r="J37" s="32"/>
    </row>
    <row r="38" spans="1:10" ht="15">
      <c r="A38" s="17"/>
      <c r="B38" s="16" t="s">
        <v>119</v>
      </c>
      <c r="C38" s="7" t="s">
        <v>18</v>
      </c>
      <c r="D38" s="9">
        <v>2</v>
      </c>
      <c r="E38" s="7">
        <v>192.02</v>
      </c>
      <c r="F38" s="14">
        <f t="shared" si="3"/>
        <v>204.50130000000001</v>
      </c>
      <c r="G38" s="14">
        <f t="shared" si="4"/>
        <v>409.00260000000003</v>
      </c>
      <c r="H38" s="33" t="s">
        <v>41</v>
      </c>
      <c r="I38" s="31"/>
      <c r="J38" s="32"/>
    </row>
    <row r="39" spans="1:10" ht="15">
      <c r="A39" s="17"/>
      <c r="B39" s="16" t="s">
        <v>139</v>
      </c>
      <c r="C39" s="7" t="s">
        <v>18</v>
      </c>
      <c r="D39" s="9">
        <v>2</v>
      </c>
      <c r="E39" s="7">
        <v>192.02</v>
      </c>
      <c r="F39" s="14">
        <f t="shared" si="3"/>
        <v>204.50130000000001</v>
      </c>
      <c r="G39" s="14">
        <f t="shared" si="4"/>
        <v>409.00260000000003</v>
      </c>
      <c r="H39" s="33" t="s">
        <v>41</v>
      </c>
      <c r="I39" s="31"/>
      <c r="J39" s="32"/>
    </row>
    <row r="40" spans="1:10" ht="15">
      <c r="A40" s="17"/>
      <c r="B40" s="16" t="s">
        <v>127</v>
      </c>
      <c r="C40" s="7" t="s">
        <v>18</v>
      </c>
      <c r="D40" s="9">
        <v>5</v>
      </c>
      <c r="E40" s="7">
        <v>192.02</v>
      </c>
      <c r="F40" s="14">
        <f>E40*1.065</f>
        <v>204.50130000000001</v>
      </c>
      <c r="G40" s="14">
        <f>D40*F40</f>
        <v>1022.5065000000001</v>
      </c>
      <c r="H40" s="33" t="s">
        <v>34</v>
      </c>
      <c r="I40" s="31"/>
      <c r="J40" s="32"/>
    </row>
    <row r="41" spans="1:10" ht="15">
      <c r="A41" s="17"/>
      <c r="B41" s="16" t="s">
        <v>128</v>
      </c>
      <c r="C41" s="7" t="s">
        <v>18</v>
      </c>
      <c r="D41" s="9">
        <v>2</v>
      </c>
      <c r="E41" s="7">
        <v>192.02</v>
      </c>
      <c r="F41" s="14">
        <f>E41*1.065</f>
        <v>204.50130000000001</v>
      </c>
      <c r="G41" s="14">
        <f>D41*F41</f>
        <v>409.00260000000003</v>
      </c>
      <c r="H41" s="33" t="s">
        <v>34</v>
      </c>
      <c r="I41" s="31"/>
      <c r="J41" s="32"/>
    </row>
    <row r="42" spans="1:10" ht="15">
      <c r="A42" s="17"/>
      <c r="B42" s="16" t="s">
        <v>122</v>
      </c>
      <c r="C42" s="7" t="s">
        <v>18</v>
      </c>
      <c r="D42" s="9">
        <v>2</v>
      </c>
      <c r="E42" s="7">
        <v>192.02</v>
      </c>
      <c r="F42" s="14">
        <f>E42*1.065</f>
        <v>204.50130000000001</v>
      </c>
      <c r="G42" s="14">
        <f>D42*F42</f>
        <v>409.00260000000003</v>
      </c>
      <c r="H42" s="33" t="s">
        <v>41</v>
      </c>
      <c r="I42" s="31"/>
      <c r="J42" s="32"/>
    </row>
    <row r="43" spans="1:10" ht="15">
      <c r="A43" s="17"/>
      <c r="B43" s="16" t="s">
        <v>133</v>
      </c>
      <c r="C43" s="7" t="s">
        <v>18</v>
      </c>
      <c r="D43" s="9">
        <v>7</v>
      </c>
      <c r="E43" s="7">
        <v>192.02</v>
      </c>
      <c r="F43" s="14">
        <f t="shared" si="3"/>
        <v>204.50130000000001</v>
      </c>
      <c r="G43" s="14">
        <f t="shared" si="4"/>
        <v>1431.5091000000002</v>
      </c>
      <c r="H43" s="33" t="s">
        <v>34</v>
      </c>
      <c r="I43" s="31"/>
      <c r="J43" s="32"/>
    </row>
    <row r="44" spans="1:10" ht="15">
      <c r="A44" s="17"/>
      <c r="B44" s="16" t="s">
        <v>126</v>
      </c>
      <c r="C44" s="7" t="s">
        <v>18</v>
      </c>
      <c r="D44" s="9">
        <v>13</v>
      </c>
      <c r="E44" s="7">
        <v>192.02</v>
      </c>
      <c r="F44" s="14">
        <f t="shared" si="3"/>
        <v>204.50130000000001</v>
      </c>
      <c r="G44" s="14">
        <f t="shared" si="4"/>
        <v>2658.5169</v>
      </c>
      <c r="H44" s="33" t="s">
        <v>41</v>
      </c>
      <c r="I44" s="31"/>
      <c r="J44" s="32"/>
    </row>
    <row r="45" spans="1:10" ht="15">
      <c r="A45" s="17"/>
      <c r="B45" s="16" t="s">
        <v>125</v>
      </c>
      <c r="C45" s="7" t="s">
        <v>18</v>
      </c>
      <c r="D45" s="9">
        <v>1</v>
      </c>
      <c r="E45" s="7">
        <v>192.02</v>
      </c>
      <c r="F45" s="14">
        <f>E45*1.065</f>
        <v>204.50130000000001</v>
      </c>
      <c r="G45" s="14">
        <f>D45*F45</f>
        <v>204.50130000000001</v>
      </c>
      <c r="H45" s="33" t="s">
        <v>41</v>
      </c>
      <c r="I45" s="31"/>
      <c r="J45" s="32"/>
    </row>
    <row r="46" spans="1:10" ht="15">
      <c r="A46" s="17"/>
      <c r="B46" s="16" t="s">
        <v>138</v>
      </c>
      <c r="C46" s="7" t="s">
        <v>18</v>
      </c>
      <c r="D46" s="9">
        <v>5</v>
      </c>
      <c r="E46" s="7">
        <v>192.02</v>
      </c>
      <c r="F46" s="14">
        <f t="shared" si="3"/>
        <v>204.50130000000001</v>
      </c>
      <c r="G46" s="14">
        <f t="shared" si="4"/>
        <v>1022.5065000000001</v>
      </c>
      <c r="H46" s="33" t="s">
        <v>34</v>
      </c>
      <c r="I46" s="31"/>
      <c r="J46" s="32"/>
    </row>
    <row r="47" spans="1:10" ht="28.5">
      <c r="A47" s="17"/>
      <c r="B47" s="26" t="s">
        <v>130</v>
      </c>
      <c r="C47" s="7" t="s">
        <v>18</v>
      </c>
      <c r="D47" s="9">
        <v>10</v>
      </c>
      <c r="E47" s="7">
        <v>192.02</v>
      </c>
      <c r="F47" s="14">
        <f t="shared" si="3"/>
        <v>204.50130000000001</v>
      </c>
      <c r="G47" s="14">
        <f t="shared" si="4"/>
        <v>2045.0130000000001</v>
      </c>
      <c r="H47" s="33" t="s">
        <v>41</v>
      </c>
      <c r="I47" s="31"/>
      <c r="J47" s="32"/>
    </row>
    <row r="48" spans="1:10" ht="15.75">
      <c r="A48" s="21"/>
      <c r="B48" s="21" t="s">
        <v>17</v>
      </c>
      <c r="C48" s="21" t="s">
        <v>18</v>
      </c>
      <c r="D48" s="25">
        <f>SUM(D37:D47)</f>
        <v>50</v>
      </c>
      <c r="E48" s="21"/>
      <c r="F48" s="21"/>
      <c r="G48" s="23">
        <f>SUM(G37:G47)</f>
        <v>10225.065</v>
      </c>
      <c r="H48" s="34"/>
      <c r="I48" s="35"/>
      <c r="J48" s="36"/>
    </row>
    <row r="49" spans="1:10" ht="15.75">
      <c r="A49" s="7"/>
      <c r="B49" s="30" t="s">
        <v>45</v>
      </c>
      <c r="C49" s="37"/>
      <c r="D49" s="37"/>
      <c r="E49" s="37"/>
      <c r="F49" s="37"/>
      <c r="G49" s="37"/>
      <c r="H49" s="37"/>
      <c r="I49" s="37"/>
      <c r="J49" s="38"/>
    </row>
    <row r="50" spans="1:10" ht="15">
      <c r="A50" s="7"/>
      <c r="B50" s="16" t="s">
        <v>48</v>
      </c>
      <c r="C50" s="7" t="s">
        <v>18</v>
      </c>
      <c r="D50" s="9">
        <v>1</v>
      </c>
      <c r="E50" s="14"/>
      <c r="F50" s="14">
        <v>2977</v>
      </c>
      <c r="G50" s="7">
        <f>D50*F50</f>
        <v>2977</v>
      </c>
      <c r="H50" s="33" t="s">
        <v>78</v>
      </c>
      <c r="I50" s="31"/>
      <c r="J50" s="32"/>
    </row>
    <row r="51" spans="1:10" ht="15.75">
      <c r="A51" s="21"/>
      <c r="B51" s="21" t="s">
        <v>19</v>
      </c>
      <c r="C51" s="21" t="s">
        <v>18</v>
      </c>
      <c r="D51" s="25">
        <f>SUM(D50:D50)</f>
        <v>1</v>
      </c>
      <c r="E51" s="21"/>
      <c r="F51" s="21"/>
      <c r="G51" s="23">
        <f>SUM(G50:G50)</f>
        <v>2977</v>
      </c>
      <c r="H51" s="34"/>
      <c r="I51" s="35"/>
      <c r="J51" s="36"/>
    </row>
    <row r="52" spans="1:10" ht="15.75">
      <c r="A52" s="7"/>
      <c r="B52" s="30" t="s">
        <v>23</v>
      </c>
      <c r="C52" s="37"/>
      <c r="D52" s="37"/>
      <c r="E52" s="37"/>
      <c r="F52" s="37"/>
      <c r="G52" s="37"/>
      <c r="H52" s="37"/>
      <c r="I52" s="37"/>
      <c r="J52" s="38"/>
    </row>
    <row r="53" spans="1:10" ht="15">
      <c r="A53" s="7"/>
      <c r="B53" s="16" t="s">
        <v>123</v>
      </c>
      <c r="C53" s="7" t="s">
        <v>18</v>
      </c>
      <c r="D53" s="9">
        <v>1</v>
      </c>
      <c r="E53" s="14">
        <v>170.62</v>
      </c>
      <c r="F53" s="14">
        <f>E53*1.065</f>
        <v>181.7103</v>
      </c>
      <c r="G53" s="14">
        <f>D53*F53</f>
        <v>181.7103</v>
      </c>
      <c r="H53" s="33" t="s">
        <v>15</v>
      </c>
      <c r="I53" s="31"/>
      <c r="J53" s="32"/>
    </row>
    <row r="54" spans="1:10" ht="15.75">
      <c r="A54" s="21"/>
      <c r="B54" s="21" t="s">
        <v>19</v>
      </c>
      <c r="C54" s="21" t="s">
        <v>18</v>
      </c>
      <c r="D54" s="25">
        <f>SUM(D53:D53)</f>
        <v>1</v>
      </c>
      <c r="E54" s="21"/>
      <c r="F54" s="21"/>
      <c r="G54" s="23">
        <f>SUM(G53:G53)</f>
        <v>181.7103</v>
      </c>
      <c r="H54" s="34"/>
      <c r="I54" s="35"/>
      <c r="J54" s="36"/>
    </row>
    <row r="55" spans="1:10" ht="16.5" customHeight="1">
      <c r="A55" s="7"/>
      <c r="B55" s="30" t="s">
        <v>24</v>
      </c>
      <c r="C55" s="31"/>
      <c r="D55" s="31"/>
      <c r="E55" s="31"/>
      <c r="F55" s="31"/>
      <c r="G55" s="31"/>
      <c r="H55" s="31"/>
      <c r="I55" s="31"/>
      <c r="J55" s="32"/>
    </row>
    <row r="56" spans="1:10" ht="16.5" customHeight="1">
      <c r="A56" s="7"/>
      <c r="B56" s="16" t="s">
        <v>141</v>
      </c>
      <c r="C56" s="7" t="s">
        <v>18</v>
      </c>
      <c r="D56" s="9">
        <v>2</v>
      </c>
      <c r="E56" s="7">
        <v>618.53</v>
      </c>
      <c r="F56" s="14">
        <f>E56*1.065</f>
        <v>658.7344499999999</v>
      </c>
      <c r="G56" s="14">
        <f>D56*F56</f>
        <v>1317.4688999999998</v>
      </c>
      <c r="H56" s="33" t="s">
        <v>16</v>
      </c>
      <c r="I56" s="31"/>
      <c r="J56" s="32"/>
    </row>
    <row r="57" spans="1:10" ht="16.5" customHeight="1">
      <c r="A57" s="7"/>
      <c r="B57" s="8" t="s">
        <v>37</v>
      </c>
      <c r="C57" s="7" t="s">
        <v>36</v>
      </c>
      <c r="D57" s="9">
        <f>D56*0.016</f>
        <v>0.032</v>
      </c>
      <c r="E57" s="9">
        <v>661.94</v>
      </c>
      <c r="F57" s="14">
        <f>E57*1.065</f>
        <v>704.9661</v>
      </c>
      <c r="G57" s="14">
        <f>D57*F57</f>
        <v>22.5589152</v>
      </c>
      <c r="H57" s="18"/>
      <c r="I57" s="19"/>
      <c r="J57" s="20"/>
    </row>
    <row r="58" spans="1:10" ht="16.5" customHeight="1">
      <c r="A58" s="7"/>
      <c r="B58" s="8" t="s">
        <v>38</v>
      </c>
      <c r="C58" s="7" t="s">
        <v>36</v>
      </c>
      <c r="D58" s="9">
        <f>D56*0.124</f>
        <v>0.248</v>
      </c>
      <c r="E58" s="7">
        <v>152.99</v>
      </c>
      <c r="F58" s="14">
        <f>E58*1.065</f>
        <v>162.93435</v>
      </c>
      <c r="G58" s="14">
        <f>D58*F58</f>
        <v>40.4077188</v>
      </c>
      <c r="H58" s="18"/>
      <c r="I58" s="19"/>
      <c r="J58" s="20"/>
    </row>
    <row r="59" spans="1:10" ht="16.5" customHeight="1">
      <c r="A59" s="7"/>
      <c r="B59" s="8" t="s">
        <v>35</v>
      </c>
      <c r="C59" s="7" t="s">
        <v>18</v>
      </c>
      <c r="D59" s="9">
        <v>6</v>
      </c>
      <c r="E59" s="9">
        <v>12.59</v>
      </c>
      <c r="F59" s="14">
        <f>E59*1.065</f>
        <v>13.408349999999999</v>
      </c>
      <c r="G59" s="14">
        <f>D59*F59</f>
        <v>80.45009999999999</v>
      </c>
      <c r="H59" s="18"/>
      <c r="I59" s="19"/>
      <c r="J59" s="20"/>
    </row>
    <row r="60" spans="1:10" ht="16.5" customHeight="1">
      <c r="A60" s="21"/>
      <c r="B60" s="21" t="s">
        <v>17</v>
      </c>
      <c r="C60" s="21"/>
      <c r="D60" s="25">
        <f>D56</f>
        <v>2</v>
      </c>
      <c r="E60" s="21"/>
      <c r="F60" s="21"/>
      <c r="G60" s="23">
        <f>SUM(G56:G59)</f>
        <v>1460.8856339999998</v>
      </c>
      <c r="H60" s="34"/>
      <c r="I60" s="35"/>
      <c r="J60" s="36"/>
    </row>
    <row r="61" spans="1:10" ht="15.75">
      <c r="A61" s="10"/>
      <c r="B61" s="10" t="s">
        <v>25</v>
      </c>
      <c r="C61" s="10"/>
      <c r="D61" s="10"/>
      <c r="E61" s="10"/>
      <c r="F61" s="10"/>
      <c r="G61" s="11">
        <f>G48+G35+G29+G18+G51+G54+G60</f>
        <v>27002.774233999997</v>
      </c>
      <c r="H61" s="27"/>
      <c r="I61" s="28"/>
      <c r="J61" s="29"/>
    </row>
    <row r="62" spans="1:10" ht="15.75">
      <c r="A62" s="12"/>
      <c r="B62" s="13"/>
      <c r="C62" s="13"/>
      <c r="D62" s="13"/>
      <c r="E62" s="13"/>
      <c r="F62" s="13"/>
      <c r="G62" s="13"/>
      <c r="H62" s="13"/>
      <c r="I62" s="13"/>
      <c r="J62" s="12"/>
    </row>
    <row r="63" spans="1:10" ht="15.75">
      <c r="A63" s="12"/>
      <c r="B63" s="13"/>
      <c r="C63" s="13"/>
      <c r="D63" s="13"/>
      <c r="E63" s="13"/>
      <c r="F63" s="13"/>
      <c r="G63" s="13"/>
      <c r="H63" s="13"/>
      <c r="I63" s="13"/>
      <c r="J63" s="12"/>
    </row>
    <row r="64" spans="1:10" ht="15.75">
      <c r="A64" s="12"/>
      <c r="B64" s="13" t="s">
        <v>26</v>
      </c>
      <c r="C64" s="13"/>
      <c r="D64" s="13"/>
      <c r="E64" s="13"/>
      <c r="F64" s="13"/>
      <c r="G64" s="13"/>
      <c r="H64" s="13"/>
      <c r="I64" s="13"/>
      <c r="J64" s="12"/>
    </row>
    <row r="65" spans="1:10" ht="15.75">
      <c r="A65" s="12"/>
      <c r="B65" s="13" t="s">
        <v>27</v>
      </c>
      <c r="C65" s="13"/>
      <c r="D65" s="13"/>
      <c r="E65" s="13"/>
      <c r="F65" s="13"/>
      <c r="G65" s="13"/>
      <c r="H65" s="13" t="s">
        <v>28</v>
      </c>
      <c r="I65" s="13"/>
      <c r="J65" s="12"/>
    </row>
    <row r="66" spans="1:10" ht="15">
      <c r="A66" s="12"/>
      <c r="B66" s="12"/>
      <c r="C66" s="12"/>
      <c r="D66" s="12"/>
      <c r="E66" s="12"/>
      <c r="F66" s="12"/>
      <c r="G66" s="12"/>
      <c r="H66" s="12"/>
      <c r="I66" s="12"/>
      <c r="J66" s="12"/>
    </row>
  </sheetData>
  <sheetProtection/>
  <mergeCells count="59">
    <mergeCell ref="H54:J54"/>
    <mergeCell ref="H61:J61"/>
    <mergeCell ref="H32:J32"/>
    <mergeCell ref="H48:J48"/>
    <mergeCell ref="B49:J49"/>
    <mergeCell ref="H50:J50"/>
    <mergeCell ref="H51:J51"/>
    <mergeCell ref="B52:J52"/>
    <mergeCell ref="H53:J53"/>
    <mergeCell ref="H40:J40"/>
    <mergeCell ref="H47:J47"/>
    <mergeCell ref="H33:J33"/>
    <mergeCell ref="H34:J34"/>
    <mergeCell ref="H35:J35"/>
    <mergeCell ref="B36:J36"/>
    <mergeCell ref="H37:J37"/>
    <mergeCell ref="H45:J45"/>
    <mergeCell ref="B30:J30"/>
    <mergeCell ref="H31:J31"/>
    <mergeCell ref="H42:J42"/>
    <mergeCell ref="H43:J43"/>
    <mergeCell ref="H44:J44"/>
    <mergeCell ref="H46:J46"/>
    <mergeCell ref="H6:J6"/>
    <mergeCell ref="B7:J7"/>
    <mergeCell ref="H18:J18"/>
    <mergeCell ref="B19:J19"/>
    <mergeCell ref="H8:J8"/>
    <mergeCell ref="H17:J17"/>
    <mergeCell ref="H16:J16"/>
    <mergeCell ref="H13:J13"/>
    <mergeCell ref="H15:J15"/>
    <mergeCell ref="H10:J10"/>
    <mergeCell ref="A1:J1"/>
    <mergeCell ref="A2:J2"/>
    <mergeCell ref="A3:J3"/>
    <mergeCell ref="F4:F5"/>
    <mergeCell ref="H4:J4"/>
    <mergeCell ref="H5:J5"/>
    <mergeCell ref="B55:J55"/>
    <mergeCell ref="H56:J56"/>
    <mergeCell ref="H60:J60"/>
    <mergeCell ref="H41:J41"/>
    <mergeCell ref="H20:J20"/>
    <mergeCell ref="H21:J21"/>
    <mergeCell ref="H22:J22"/>
    <mergeCell ref="H23:J23"/>
    <mergeCell ref="H27:J27"/>
    <mergeCell ref="H28:J28"/>
    <mergeCell ref="H11:J11"/>
    <mergeCell ref="H12:J12"/>
    <mergeCell ref="H39:J39"/>
    <mergeCell ref="H9:J9"/>
    <mergeCell ref="H14:J14"/>
    <mergeCell ref="H24:J24"/>
    <mergeCell ref="H25:J25"/>
    <mergeCell ref="H38:J38"/>
    <mergeCell ref="H26:J26"/>
    <mergeCell ref="H29:J29"/>
  </mergeCells>
  <printOptions/>
  <pageMargins left="0.21" right="0.18" top="0.22" bottom="0.25" header="0.2" footer="0.25"/>
  <pageSetup fitToHeight="0" fitToWidth="1" horizontalDpi="600" verticalDpi="600" orientation="portrait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52"/>
  <sheetViews>
    <sheetView zoomScalePageLayoutView="0" workbookViewId="0" topLeftCell="A1">
      <selection activeCell="E55" sqref="E55"/>
    </sheetView>
  </sheetViews>
  <sheetFormatPr defaultColWidth="9.140625" defaultRowHeight="12.75"/>
  <cols>
    <col min="1" max="1" width="8.140625" style="0" customWidth="1"/>
    <col min="2" max="2" width="41.8515625" style="0" customWidth="1"/>
    <col min="3" max="3" width="6.57421875" style="0" customWidth="1"/>
    <col min="4" max="5" width="9.57421875" style="0" customWidth="1"/>
    <col min="6" max="6" width="11.57421875" style="0" customWidth="1"/>
    <col min="7" max="7" width="14.57421875" style="0" customWidth="1"/>
    <col min="10" max="10" width="24.421875" style="0" customWidth="1"/>
  </cols>
  <sheetData>
    <row r="1" spans="1:10" ht="15.75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1"/>
    </row>
    <row r="2" spans="1:10" ht="15.75">
      <c r="A2" s="39" t="s">
        <v>79</v>
      </c>
      <c r="B2" s="40"/>
      <c r="C2" s="40"/>
      <c r="D2" s="40"/>
      <c r="E2" s="40"/>
      <c r="F2" s="40"/>
      <c r="G2" s="40"/>
      <c r="H2" s="40"/>
      <c r="I2" s="40"/>
      <c r="J2" s="41"/>
    </row>
    <row r="3" spans="1:10" ht="15.75">
      <c r="A3" s="42" t="s">
        <v>1</v>
      </c>
      <c r="B3" s="43"/>
      <c r="C3" s="43"/>
      <c r="D3" s="43"/>
      <c r="E3" s="43"/>
      <c r="F3" s="43"/>
      <c r="G3" s="43"/>
      <c r="H3" s="43"/>
      <c r="I3" s="43"/>
      <c r="J3" s="44"/>
    </row>
    <row r="4" spans="1:10" ht="12.7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45" t="s">
        <v>47</v>
      </c>
      <c r="G4" s="1" t="s">
        <v>7</v>
      </c>
      <c r="H4" s="47" t="s">
        <v>8</v>
      </c>
      <c r="I4" s="48"/>
      <c r="J4" s="49"/>
    </row>
    <row r="5" spans="1:10" ht="12.75">
      <c r="A5" s="1" t="s">
        <v>30</v>
      </c>
      <c r="B5" s="1" t="s">
        <v>9</v>
      </c>
      <c r="C5" s="1" t="s">
        <v>10</v>
      </c>
      <c r="D5" s="1" t="s">
        <v>11</v>
      </c>
      <c r="E5" s="1"/>
      <c r="F5" s="46"/>
      <c r="G5" s="1"/>
      <c r="H5" s="47"/>
      <c r="I5" s="48"/>
      <c r="J5" s="49"/>
    </row>
    <row r="6" spans="1:10" ht="14.25" customHeight="1">
      <c r="A6" s="2"/>
      <c r="B6" s="3" t="s">
        <v>12</v>
      </c>
      <c r="C6" s="2"/>
      <c r="D6" s="2"/>
      <c r="E6" s="2"/>
      <c r="F6" s="2"/>
      <c r="G6" s="2"/>
      <c r="H6" s="39"/>
      <c r="I6" s="40"/>
      <c r="J6" s="41"/>
    </row>
    <row r="7" spans="1:10" ht="15.75">
      <c r="A7" s="2"/>
      <c r="B7" s="50" t="s">
        <v>13</v>
      </c>
      <c r="C7" s="51"/>
      <c r="D7" s="51"/>
      <c r="E7" s="51"/>
      <c r="F7" s="51"/>
      <c r="G7" s="51"/>
      <c r="H7" s="51"/>
      <c r="I7" s="51"/>
      <c r="J7" s="52"/>
    </row>
    <row r="8" spans="1:10" ht="15">
      <c r="A8" s="17"/>
      <c r="B8" s="16" t="s">
        <v>94</v>
      </c>
      <c r="C8" s="7" t="s">
        <v>14</v>
      </c>
      <c r="D8" s="15">
        <v>5</v>
      </c>
      <c r="E8" s="7"/>
      <c r="F8" s="7">
        <v>253</v>
      </c>
      <c r="G8" s="14">
        <f>D8*F8</f>
        <v>1265</v>
      </c>
      <c r="H8" s="18" t="s">
        <v>29</v>
      </c>
      <c r="I8" s="19"/>
      <c r="J8" s="20"/>
    </row>
    <row r="9" spans="1:10" ht="15">
      <c r="A9" s="17"/>
      <c r="B9" s="16" t="s">
        <v>82</v>
      </c>
      <c r="C9" s="7" t="s">
        <v>14</v>
      </c>
      <c r="D9" s="15">
        <v>1</v>
      </c>
      <c r="E9" s="7"/>
      <c r="F9" s="7">
        <v>253</v>
      </c>
      <c r="G9" s="14">
        <f>D9*F9</f>
        <v>253</v>
      </c>
      <c r="H9" s="18" t="s">
        <v>31</v>
      </c>
      <c r="I9" s="19"/>
      <c r="J9" s="20"/>
    </row>
    <row r="10" spans="1:10" ht="15">
      <c r="A10" s="17"/>
      <c r="B10" s="16" t="s">
        <v>60</v>
      </c>
      <c r="C10" s="7" t="s">
        <v>14</v>
      </c>
      <c r="D10" s="15">
        <v>0.5</v>
      </c>
      <c r="E10" s="7"/>
      <c r="F10" s="7">
        <v>253</v>
      </c>
      <c r="G10" s="14">
        <f>D10*F10</f>
        <v>126.5</v>
      </c>
      <c r="H10" s="18" t="s">
        <v>31</v>
      </c>
      <c r="I10" s="19"/>
      <c r="J10" s="20"/>
    </row>
    <row r="11" spans="1:10" ht="15">
      <c r="A11" s="17"/>
      <c r="B11" s="16" t="s">
        <v>89</v>
      </c>
      <c r="C11" s="7" t="s">
        <v>14</v>
      </c>
      <c r="D11" s="15">
        <v>2.5</v>
      </c>
      <c r="E11" s="7"/>
      <c r="F11" s="7">
        <v>253</v>
      </c>
      <c r="G11" s="14">
        <f>D11*F11</f>
        <v>632.5</v>
      </c>
      <c r="H11" s="18" t="s">
        <v>29</v>
      </c>
      <c r="I11" s="19"/>
      <c r="J11" s="20"/>
    </row>
    <row r="12" spans="1:10" ht="15.75">
      <c r="A12" s="7"/>
      <c r="B12" s="21" t="s">
        <v>17</v>
      </c>
      <c r="C12" s="21" t="s">
        <v>14</v>
      </c>
      <c r="D12" s="22">
        <f>SUM(D8:D11)</f>
        <v>9</v>
      </c>
      <c r="E12" s="21"/>
      <c r="F12" s="21"/>
      <c r="G12" s="23">
        <f>SUM(G8:G11)</f>
        <v>2277</v>
      </c>
      <c r="H12" s="33"/>
      <c r="I12" s="31"/>
      <c r="J12" s="32"/>
    </row>
    <row r="13" spans="1:10" ht="15.75">
      <c r="A13" s="7"/>
      <c r="B13" s="30" t="s">
        <v>21</v>
      </c>
      <c r="C13" s="37"/>
      <c r="D13" s="37"/>
      <c r="E13" s="37"/>
      <c r="F13" s="37"/>
      <c r="G13" s="37"/>
      <c r="H13" s="37"/>
      <c r="I13" s="37"/>
      <c r="J13" s="38"/>
    </row>
    <row r="14" spans="1:10" ht="15">
      <c r="A14" s="24"/>
      <c r="B14" s="16" t="s">
        <v>81</v>
      </c>
      <c r="C14" s="7" t="s">
        <v>18</v>
      </c>
      <c r="D14" s="9">
        <v>1</v>
      </c>
      <c r="E14" s="7">
        <v>148.42</v>
      </c>
      <c r="F14" s="14">
        <f>E14*1.065</f>
        <v>158.0673</v>
      </c>
      <c r="G14" s="14">
        <f>D14*F14</f>
        <v>158.0673</v>
      </c>
      <c r="H14" s="33" t="s">
        <v>29</v>
      </c>
      <c r="I14" s="31"/>
      <c r="J14" s="32"/>
    </row>
    <row r="15" spans="1:10" ht="15">
      <c r="A15" s="24"/>
      <c r="B15" s="16" t="s">
        <v>99</v>
      </c>
      <c r="C15" s="7" t="s">
        <v>18</v>
      </c>
      <c r="D15" s="9">
        <v>5</v>
      </c>
      <c r="E15" s="7">
        <v>148.42</v>
      </c>
      <c r="F15" s="14">
        <f>E15*1.065</f>
        <v>158.0673</v>
      </c>
      <c r="G15" s="14">
        <f>D15*F15</f>
        <v>790.3364999999999</v>
      </c>
      <c r="H15" s="33" t="s">
        <v>29</v>
      </c>
      <c r="I15" s="31"/>
      <c r="J15" s="32"/>
    </row>
    <row r="16" spans="1:10" ht="15">
      <c r="A16" s="24"/>
      <c r="B16" s="16" t="s">
        <v>98</v>
      </c>
      <c r="C16" s="7" t="s">
        <v>18</v>
      </c>
      <c r="D16" s="9">
        <v>1</v>
      </c>
      <c r="E16" s="7">
        <v>148.42</v>
      </c>
      <c r="F16" s="14">
        <f>E16*1.065</f>
        <v>158.0673</v>
      </c>
      <c r="G16" s="14">
        <f>D16*F16</f>
        <v>158.0673</v>
      </c>
      <c r="H16" s="33" t="s">
        <v>29</v>
      </c>
      <c r="I16" s="31"/>
      <c r="J16" s="32"/>
    </row>
    <row r="17" spans="1:10" ht="15">
      <c r="A17" s="24"/>
      <c r="B17" s="16" t="s">
        <v>100</v>
      </c>
      <c r="C17" s="7" t="s">
        <v>18</v>
      </c>
      <c r="D17" s="9">
        <v>5</v>
      </c>
      <c r="E17" s="7">
        <v>148.42</v>
      </c>
      <c r="F17" s="14">
        <f aca="true" t="shared" si="0" ref="F17:F24">E17*1.065</f>
        <v>158.0673</v>
      </c>
      <c r="G17" s="14">
        <f aca="true" t="shared" si="1" ref="G17:G23">D17*F17</f>
        <v>790.3364999999999</v>
      </c>
      <c r="H17" s="33" t="s">
        <v>29</v>
      </c>
      <c r="I17" s="31"/>
      <c r="J17" s="32"/>
    </row>
    <row r="18" spans="1:10" ht="30">
      <c r="A18" s="24"/>
      <c r="B18" s="16" t="s">
        <v>92</v>
      </c>
      <c r="C18" s="7" t="s">
        <v>18</v>
      </c>
      <c r="D18" s="9">
        <v>8</v>
      </c>
      <c r="E18" s="7">
        <v>148.42</v>
      </c>
      <c r="F18" s="14">
        <f t="shared" si="0"/>
        <v>158.0673</v>
      </c>
      <c r="G18" s="14">
        <f t="shared" si="1"/>
        <v>1264.5384</v>
      </c>
      <c r="H18" s="33" t="s">
        <v>29</v>
      </c>
      <c r="I18" s="31"/>
      <c r="J18" s="32"/>
    </row>
    <row r="19" spans="1:10" ht="15">
      <c r="A19" s="24"/>
      <c r="B19" s="16" t="s">
        <v>95</v>
      </c>
      <c r="C19" s="7" t="s">
        <v>18</v>
      </c>
      <c r="D19" s="9">
        <v>3</v>
      </c>
      <c r="E19" s="7">
        <v>148.42</v>
      </c>
      <c r="F19" s="14">
        <f>E19*1.065</f>
        <v>158.0673</v>
      </c>
      <c r="G19" s="14">
        <f>D19*F19</f>
        <v>474.20189999999997</v>
      </c>
      <c r="H19" s="33" t="s">
        <v>29</v>
      </c>
      <c r="I19" s="31"/>
      <c r="J19" s="32"/>
    </row>
    <row r="20" spans="1:10" ht="15">
      <c r="A20" s="24"/>
      <c r="B20" s="16" t="s">
        <v>91</v>
      </c>
      <c r="C20" s="7" t="s">
        <v>18</v>
      </c>
      <c r="D20" s="9">
        <v>2</v>
      </c>
      <c r="E20" s="7">
        <v>148.42</v>
      </c>
      <c r="F20" s="14">
        <f>E20*1.065</f>
        <v>158.0673</v>
      </c>
      <c r="G20" s="14">
        <f>D20*F20</f>
        <v>316.1346</v>
      </c>
      <c r="H20" s="33" t="s">
        <v>29</v>
      </c>
      <c r="I20" s="31"/>
      <c r="J20" s="32"/>
    </row>
    <row r="21" spans="1:10" ht="15">
      <c r="A21" s="24"/>
      <c r="B21" s="16" t="s">
        <v>96</v>
      </c>
      <c r="C21" s="7" t="s">
        <v>18</v>
      </c>
      <c r="D21" s="9">
        <v>6</v>
      </c>
      <c r="E21" s="7">
        <v>148.42</v>
      </c>
      <c r="F21" s="14">
        <f t="shared" si="0"/>
        <v>158.0673</v>
      </c>
      <c r="G21" s="14">
        <f t="shared" si="1"/>
        <v>948.4037999999999</v>
      </c>
      <c r="H21" s="33" t="s">
        <v>29</v>
      </c>
      <c r="I21" s="31"/>
      <c r="J21" s="32"/>
    </row>
    <row r="22" spans="1:10" ht="15">
      <c r="A22" s="24"/>
      <c r="B22" s="16" t="s">
        <v>90</v>
      </c>
      <c r="C22" s="7" t="s">
        <v>18</v>
      </c>
      <c r="D22" s="9">
        <v>5</v>
      </c>
      <c r="E22" s="7">
        <v>148.42</v>
      </c>
      <c r="F22" s="14">
        <f>E22*1.065</f>
        <v>158.0673</v>
      </c>
      <c r="G22" s="14">
        <f>D22*F22</f>
        <v>790.3364999999999</v>
      </c>
      <c r="H22" s="33" t="s">
        <v>29</v>
      </c>
      <c r="I22" s="31"/>
      <c r="J22" s="32"/>
    </row>
    <row r="23" spans="1:10" ht="15">
      <c r="A23" s="24"/>
      <c r="B23" s="16" t="s">
        <v>93</v>
      </c>
      <c r="C23" s="7" t="s">
        <v>18</v>
      </c>
      <c r="D23" s="9">
        <v>1</v>
      </c>
      <c r="E23" s="7">
        <v>148.42</v>
      </c>
      <c r="F23" s="14">
        <f t="shared" si="0"/>
        <v>158.0673</v>
      </c>
      <c r="G23" s="14">
        <f t="shared" si="1"/>
        <v>158.0673</v>
      </c>
      <c r="H23" s="33" t="s">
        <v>29</v>
      </c>
      <c r="I23" s="31"/>
      <c r="J23" s="32"/>
    </row>
    <row r="24" spans="1:10" ht="15">
      <c r="A24" s="24"/>
      <c r="B24" s="16" t="s">
        <v>103</v>
      </c>
      <c r="C24" s="7" t="s">
        <v>18</v>
      </c>
      <c r="D24" s="9">
        <v>5</v>
      </c>
      <c r="E24" s="7">
        <v>148.42</v>
      </c>
      <c r="F24" s="14">
        <f t="shared" si="0"/>
        <v>158.0673</v>
      </c>
      <c r="G24" s="14">
        <f>D24*F24</f>
        <v>790.3364999999999</v>
      </c>
      <c r="H24" s="33" t="s">
        <v>29</v>
      </c>
      <c r="I24" s="31"/>
      <c r="J24" s="32"/>
    </row>
    <row r="25" spans="1:10" ht="15.75">
      <c r="A25" s="21"/>
      <c r="B25" s="21" t="s">
        <v>17</v>
      </c>
      <c r="C25" s="21" t="s">
        <v>18</v>
      </c>
      <c r="D25" s="25">
        <f>SUM(D14:D24)</f>
        <v>42</v>
      </c>
      <c r="E25" s="21"/>
      <c r="F25" s="23"/>
      <c r="G25" s="23">
        <f>SUM(G14:G24)</f>
        <v>6638.8265999999985</v>
      </c>
      <c r="H25" s="34"/>
      <c r="I25" s="35"/>
      <c r="J25" s="36"/>
    </row>
    <row r="26" spans="1:10" ht="15.75">
      <c r="A26" s="7"/>
      <c r="B26" s="30" t="s">
        <v>20</v>
      </c>
      <c r="C26" s="37"/>
      <c r="D26" s="37"/>
      <c r="E26" s="37"/>
      <c r="F26" s="37"/>
      <c r="G26" s="37"/>
      <c r="H26" s="37"/>
      <c r="I26" s="37"/>
      <c r="J26" s="38"/>
    </row>
    <row r="27" spans="1:10" ht="15">
      <c r="A27" s="24"/>
      <c r="B27" s="16" t="s">
        <v>97</v>
      </c>
      <c r="C27" s="7" t="s">
        <v>18</v>
      </c>
      <c r="D27" s="9">
        <v>1</v>
      </c>
      <c r="E27" s="7"/>
      <c r="F27" s="7">
        <v>862</v>
      </c>
      <c r="G27" s="7">
        <f>D27*F27</f>
        <v>862</v>
      </c>
      <c r="H27" s="33" t="s">
        <v>29</v>
      </c>
      <c r="I27" s="31"/>
      <c r="J27" s="32"/>
    </row>
    <row r="28" spans="1:10" ht="15">
      <c r="A28" s="24"/>
      <c r="B28" s="16" t="s">
        <v>102</v>
      </c>
      <c r="C28" s="7" t="s">
        <v>18</v>
      </c>
      <c r="D28" s="9">
        <v>1</v>
      </c>
      <c r="E28" s="7"/>
      <c r="F28" s="7">
        <v>862</v>
      </c>
      <c r="G28" s="7">
        <f>D28*F28</f>
        <v>862</v>
      </c>
      <c r="H28" s="33" t="s">
        <v>29</v>
      </c>
      <c r="I28" s="31"/>
      <c r="J28" s="32"/>
    </row>
    <row r="29" spans="1:10" ht="15">
      <c r="A29" s="24"/>
      <c r="B29" s="16" t="s">
        <v>101</v>
      </c>
      <c r="C29" s="7" t="s">
        <v>18</v>
      </c>
      <c r="D29" s="9">
        <v>2</v>
      </c>
      <c r="E29" s="7"/>
      <c r="F29" s="7">
        <v>862</v>
      </c>
      <c r="G29" s="7">
        <f>D29*F29</f>
        <v>1724</v>
      </c>
      <c r="H29" s="33" t="s">
        <v>29</v>
      </c>
      <c r="I29" s="31"/>
      <c r="J29" s="32"/>
    </row>
    <row r="30" spans="1:10" ht="15.75">
      <c r="A30" s="21"/>
      <c r="B30" s="21" t="s">
        <v>17</v>
      </c>
      <c r="C30" s="21" t="s">
        <v>18</v>
      </c>
      <c r="D30" s="25">
        <f>SUM(D27:D29)</f>
        <v>4</v>
      </c>
      <c r="E30" s="21"/>
      <c r="F30" s="21"/>
      <c r="G30" s="21">
        <f>SUM(G27:G29)</f>
        <v>3448</v>
      </c>
      <c r="H30" s="34"/>
      <c r="I30" s="35"/>
      <c r="J30" s="36"/>
    </row>
    <row r="31" spans="1:10" ht="15.75">
      <c r="A31" s="7"/>
      <c r="B31" s="30" t="s">
        <v>22</v>
      </c>
      <c r="C31" s="37"/>
      <c r="D31" s="37"/>
      <c r="E31" s="37"/>
      <c r="F31" s="37"/>
      <c r="G31" s="37"/>
      <c r="H31" s="37"/>
      <c r="I31" s="37"/>
      <c r="J31" s="38"/>
    </row>
    <row r="32" spans="1:10" ht="15">
      <c r="A32" s="17"/>
      <c r="B32" s="16" t="s">
        <v>83</v>
      </c>
      <c r="C32" s="7" t="s">
        <v>18</v>
      </c>
      <c r="D32" s="9">
        <v>1</v>
      </c>
      <c r="E32" s="7">
        <v>192.02</v>
      </c>
      <c r="F32" s="14">
        <f aca="true" t="shared" si="2" ref="F32:F39">E32*1.065</f>
        <v>204.50130000000001</v>
      </c>
      <c r="G32" s="14">
        <f aca="true" t="shared" si="3" ref="G32:G39">D32*F32</f>
        <v>204.50130000000001</v>
      </c>
      <c r="H32" s="33" t="s">
        <v>34</v>
      </c>
      <c r="I32" s="31"/>
      <c r="J32" s="32"/>
    </row>
    <row r="33" spans="1:10" ht="15">
      <c r="A33" s="17"/>
      <c r="B33" s="16" t="s">
        <v>82</v>
      </c>
      <c r="C33" s="7" t="s">
        <v>18</v>
      </c>
      <c r="D33" s="9">
        <v>5</v>
      </c>
      <c r="E33" s="7">
        <v>192.02</v>
      </c>
      <c r="F33" s="14">
        <f t="shared" si="2"/>
        <v>204.50130000000001</v>
      </c>
      <c r="G33" s="14">
        <f t="shared" si="3"/>
        <v>1022.5065000000001</v>
      </c>
      <c r="H33" s="33" t="s">
        <v>34</v>
      </c>
      <c r="I33" s="31"/>
      <c r="J33" s="32"/>
    </row>
    <row r="34" spans="1:10" ht="15">
      <c r="A34" s="17"/>
      <c r="B34" s="16" t="s">
        <v>86</v>
      </c>
      <c r="C34" s="7" t="s">
        <v>18</v>
      </c>
      <c r="D34" s="9">
        <v>4</v>
      </c>
      <c r="E34" s="7">
        <v>192.02</v>
      </c>
      <c r="F34" s="14">
        <f>E34*1.065</f>
        <v>204.50130000000001</v>
      </c>
      <c r="G34" s="14">
        <f>D34*F34</f>
        <v>818.0052000000001</v>
      </c>
      <c r="H34" s="33" t="s">
        <v>34</v>
      </c>
      <c r="I34" s="31"/>
      <c r="J34" s="32"/>
    </row>
    <row r="35" spans="1:10" ht="15">
      <c r="A35" s="17"/>
      <c r="B35" s="16" t="s">
        <v>84</v>
      </c>
      <c r="C35" s="7" t="s">
        <v>18</v>
      </c>
      <c r="D35" s="9">
        <v>5</v>
      </c>
      <c r="E35" s="7">
        <v>192.02</v>
      </c>
      <c r="F35" s="14">
        <f>E35*1.065</f>
        <v>204.50130000000001</v>
      </c>
      <c r="G35" s="14">
        <f>D35*F35</f>
        <v>1022.5065000000001</v>
      </c>
      <c r="H35" s="33" t="s">
        <v>34</v>
      </c>
      <c r="I35" s="31"/>
      <c r="J35" s="32"/>
    </row>
    <row r="36" spans="1:10" ht="15">
      <c r="A36" s="17"/>
      <c r="B36" s="16" t="s">
        <v>87</v>
      </c>
      <c r="C36" s="7" t="s">
        <v>18</v>
      </c>
      <c r="D36" s="9">
        <v>2</v>
      </c>
      <c r="E36" s="7">
        <v>192.02</v>
      </c>
      <c r="F36" s="14">
        <f t="shared" si="2"/>
        <v>204.50130000000001</v>
      </c>
      <c r="G36" s="14">
        <f t="shared" si="3"/>
        <v>409.00260000000003</v>
      </c>
      <c r="H36" s="33" t="s">
        <v>34</v>
      </c>
      <c r="I36" s="31"/>
      <c r="J36" s="32"/>
    </row>
    <row r="37" spans="1:10" ht="15">
      <c r="A37" s="17"/>
      <c r="B37" s="16" t="s">
        <v>60</v>
      </c>
      <c r="C37" s="7" t="s">
        <v>18</v>
      </c>
      <c r="D37" s="9">
        <v>2</v>
      </c>
      <c r="E37" s="7">
        <v>192.02</v>
      </c>
      <c r="F37" s="14">
        <f t="shared" si="2"/>
        <v>204.50130000000001</v>
      </c>
      <c r="G37" s="14">
        <f t="shared" si="3"/>
        <v>409.00260000000003</v>
      </c>
      <c r="H37" s="33" t="s">
        <v>34</v>
      </c>
      <c r="I37" s="31"/>
      <c r="J37" s="32"/>
    </row>
    <row r="38" spans="1:10" ht="15">
      <c r="A38" s="17"/>
      <c r="B38" s="16" t="s">
        <v>80</v>
      </c>
      <c r="C38" s="7" t="s">
        <v>18</v>
      </c>
      <c r="D38" s="9">
        <v>1</v>
      </c>
      <c r="E38" s="7">
        <v>192.02</v>
      </c>
      <c r="F38" s="14">
        <f t="shared" si="2"/>
        <v>204.50130000000001</v>
      </c>
      <c r="G38" s="14">
        <f t="shared" si="3"/>
        <v>204.50130000000001</v>
      </c>
      <c r="H38" s="33" t="s">
        <v>34</v>
      </c>
      <c r="I38" s="31"/>
      <c r="J38" s="32"/>
    </row>
    <row r="39" spans="1:10" ht="15">
      <c r="A39" s="17"/>
      <c r="B39" s="16" t="s">
        <v>88</v>
      </c>
      <c r="C39" s="7" t="s">
        <v>18</v>
      </c>
      <c r="D39" s="9">
        <v>6</v>
      </c>
      <c r="E39" s="7">
        <v>192.02</v>
      </c>
      <c r="F39" s="14">
        <f t="shared" si="2"/>
        <v>204.50130000000001</v>
      </c>
      <c r="G39" s="14">
        <f t="shared" si="3"/>
        <v>1227.0078</v>
      </c>
      <c r="H39" s="33" t="s">
        <v>34</v>
      </c>
      <c r="I39" s="31"/>
      <c r="J39" s="32"/>
    </row>
    <row r="40" spans="1:10" ht="15.75">
      <c r="A40" s="21"/>
      <c r="B40" s="21" t="s">
        <v>17</v>
      </c>
      <c r="C40" s="21" t="s">
        <v>18</v>
      </c>
      <c r="D40" s="25">
        <f>SUM(D32:D39)</f>
        <v>26</v>
      </c>
      <c r="E40" s="21"/>
      <c r="F40" s="21"/>
      <c r="G40" s="23">
        <f>SUM(G32:G39)</f>
        <v>5317.0338</v>
      </c>
      <c r="H40" s="34"/>
      <c r="I40" s="35"/>
      <c r="J40" s="36"/>
    </row>
    <row r="41" spans="1:10" ht="15.75">
      <c r="A41" s="7"/>
      <c r="B41" s="30" t="s">
        <v>45</v>
      </c>
      <c r="C41" s="37"/>
      <c r="D41" s="37"/>
      <c r="E41" s="37"/>
      <c r="F41" s="37"/>
      <c r="G41" s="37"/>
      <c r="H41" s="37"/>
      <c r="I41" s="37"/>
      <c r="J41" s="38"/>
    </row>
    <row r="42" spans="1:10" ht="15">
      <c r="A42" s="7"/>
      <c r="B42" s="16" t="s">
        <v>43</v>
      </c>
      <c r="C42" s="7" t="s">
        <v>18</v>
      </c>
      <c r="D42" s="9">
        <v>1</v>
      </c>
      <c r="E42" s="14"/>
      <c r="F42" s="14">
        <v>2977</v>
      </c>
      <c r="G42" s="7">
        <f>D42*F42</f>
        <v>2977</v>
      </c>
      <c r="H42" s="33" t="s">
        <v>78</v>
      </c>
      <c r="I42" s="31"/>
      <c r="J42" s="32"/>
    </row>
    <row r="43" spans="1:10" ht="15.75">
      <c r="A43" s="21"/>
      <c r="B43" s="21" t="s">
        <v>19</v>
      </c>
      <c r="C43" s="21" t="s">
        <v>18</v>
      </c>
      <c r="D43" s="25">
        <f>SUM(D42:D42)</f>
        <v>1</v>
      </c>
      <c r="E43" s="21"/>
      <c r="F43" s="21"/>
      <c r="G43" s="23">
        <f>SUM(G42:G42)</f>
        <v>2977</v>
      </c>
      <c r="H43" s="34"/>
      <c r="I43" s="35"/>
      <c r="J43" s="36"/>
    </row>
    <row r="44" spans="1:10" ht="15.75">
      <c r="A44" s="7"/>
      <c r="B44" s="30" t="s">
        <v>23</v>
      </c>
      <c r="C44" s="37"/>
      <c r="D44" s="37"/>
      <c r="E44" s="37"/>
      <c r="F44" s="37"/>
      <c r="G44" s="37"/>
      <c r="H44" s="37"/>
      <c r="I44" s="37"/>
      <c r="J44" s="38"/>
    </row>
    <row r="45" spans="1:10" ht="15">
      <c r="A45" s="7"/>
      <c r="B45" s="16" t="s">
        <v>85</v>
      </c>
      <c r="C45" s="7" t="s">
        <v>18</v>
      </c>
      <c r="D45" s="9">
        <v>1</v>
      </c>
      <c r="E45" s="14">
        <v>170.62</v>
      </c>
      <c r="F45" s="14">
        <f>E45*1.065</f>
        <v>181.7103</v>
      </c>
      <c r="G45" s="14">
        <f>D45*F45</f>
        <v>181.7103</v>
      </c>
      <c r="H45" s="33" t="s">
        <v>15</v>
      </c>
      <c r="I45" s="31"/>
      <c r="J45" s="32"/>
    </row>
    <row r="46" spans="1:10" ht="15.75">
      <c r="A46" s="21"/>
      <c r="B46" s="21" t="s">
        <v>19</v>
      </c>
      <c r="C46" s="21" t="s">
        <v>18</v>
      </c>
      <c r="D46" s="25">
        <f>SUM(D45:D45)</f>
        <v>1</v>
      </c>
      <c r="E46" s="21"/>
      <c r="F46" s="21"/>
      <c r="G46" s="23">
        <f>SUM(G45:G45)</f>
        <v>181.7103</v>
      </c>
      <c r="H46" s="34"/>
      <c r="I46" s="35"/>
      <c r="J46" s="36"/>
    </row>
    <row r="47" spans="1:10" ht="15.75">
      <c r="A47" s="10"/>
      <c r="B47" s="10" t="s">
        <v>25</v>
      </c>
      <c r="C47" s="10"/>
      <c r="D47" s="10"/>
      <c r="E47" s="10"/>
      <c r="F47" s="10"/>
      <c r="G47" s="11">
        <f>G40+G30+G25+G12+G43+G46</f>
        <v>20839.570699999997</v>
      </c>
      <c r="H47" s="27"/>
      <c r="I47" s="28"/>
      <c r="J47" s="29"/>
    </row>
    <row r="48" spans="1:10" ht="15.75">
      <c r="A48" s="12"/>
      <c r="B48" s="13"/>
      <c r="C48" s="13"/>
      <c r="D48" s="13"/>
      <c r="E48" s="13"/>
      <c r="F48" s="13"/>
      <c r="G48" s="13"/>
      <c r="H48" s="13"/>
      <c r="I48" s="13"/>
      <c r="J48" s="12"/>
    </row>
    <row r="49" spans="1:10" ht="15.75">
      <c r="A49" s="12"/>
      <c r="B49" s="13"/>
      <c r="C49" s="13"/>
      <c r="D49" s="13"/>
      <c r="E49" s="13"/>
      <c r="F49" s="13"/>
      <c r="G49" s="13"/>
      <c r="H49" s="13"/>
      <c r="I49" s="13"/>
      <c r="J49" s="12"/>
    </row>
    <row r="50" spans="1:10" ht="15.75">
      <c r="A50" s="12"/>
      <c r="B50" s="13" t="s">
        <v>26</v>
      </c>
      <c r="C50" s="13"/>
      <c r="D50" s="13"/>
      <c r="E50" s="13"/>
      <c r="F50" s="13"/>
      <c r="G50" s="13"/>
      <c r="H50" s="13"/>
      <c r="I50" s="13"/>
      <c r="J50" s="12"/>
    </row>
    <row r="51" spans="1:10" ht="15.75">
      <c r="A51" s="12"/>
      <c r="B51" s="13" t="s">
        <v>27</v>
      </c>
      <c r="C51" s="13"/>
      <c r="D51" s="13"/>
      <c r="E51" s="13"/>
      <c r="F51" s="13"/>
      <c r="G51" s="13"/>
      <c r="H51" s="13" t="s">
        <v>28</v>
      </c>
      <c r="I51" s="13"/>
      <c r="J51" s="12"/>
    </row>
    <row r="52" spans="1:10" ht="15">
      <c r="A52" s="12"/>
      <c r="B52" s="12"/>
      <c r="C52" s="12"/>
      <c r="D52" s="12"/>
      <c r="E52" s="12"/>
      <c r="F52" s="12"/>
      <c r="G52" s="12"/>
      <c r="H52" s="12"/>
      <c r="I52" s="12"/>
      <c r="J52" s="12"/>
    </row>
  </sheetData>
  <sheetProtection/>
  <mergeCells count="44">
    <mergeCell ref="H47:J47"/>
    <mergeCell ref="B41:J41"/>
    <mergeCell ref="H42:J42"/>
    <mergeCell ref="H43:J43"/>
    <mergeCell ref="B44:J44"/>
    <mergeCell ref="H45:J45"/>
    <mergeCell ref="H38:J38"/>
    <mergeCell ref="H39:J39"/>
    <mergeCell ref="H40:J40"/>
    <mergeCell ref="H46:J46"/>
    <mergeCell ref="H30:J30"/>
    <mergeCell ref="B31:J31"/>
    <mergeCell ref="H32:J32"/>
    <mergeCell ref="H33:J33"/>
    <mergeCell ref="H36:J36"/>
    <mergeCell ref="H37:J37"/>
    <mergeCell ref="H34:J34"/>
    <mergeCell ref="H35:J35"/>
    <mergeCell ref="B26:J26"/>
    <mergeCell ref="H27:J27"/>
    <mergeCell ref="H28:J28"/>
    <mergeCell ref="H29:J29"/>
    <mergeCell ref="H23:J23"/>
    <mergeCell ref="H24:J24"/>
    <mergeCell ref="H25:J25"/>
    <mergeCell ref="H17:J17"/>
    <mergeCell ref="H18:J18"/>
    <mergeCell ref="H19:J19"/>
    <mergeCell ref="H20:J20"/>
    <mergeCell ref="H21:J21"/>
    <mergeCell ref="H22:J22"/>
    <mergeCell ref="H6:J6"/>
    <mergeCell ref="B7:J7"/>
    <mergeCell ref="H12:J12"/>
    <mergeCell ref="B13:J13"/>
    <mergeCell ref="H14:J14"/>
    <mergeCell ref="H16:J16"/>
    <mergeCell ref="H15:J15"/>
    <mergeCell ref="A1:J1"/>
    <mergeCell ref="A2:J2"/>
    <mergeCell ref="A3:J3"/>
    <mergeCell ref="F4:F5"/>
    <mergeCell ref="H4:J4"/>
    <mergeCell ref="H5:J5"/>
  </mergeCells>
  <printOptions/>
  <pageMargins left="0.21" right="0.18" top="0.22" bottom="0.25" header="0.2" footer="0.25"/>
  <pageSetup fitToHeight="0" fitToWidth="1" horizontalDpi="600" verticalDpi="600" orientation="portrait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55"/>
  <sheetViews>
    <sheetView zoomScalePageLayoutView="0" workbookViewId="0" topLeftCell="A1">
      <selection activeCell="A49" sqref="A8:J49"/>
    </sheetView>
  </sheetViews>
  <sheetFormatPr defaultColWidth="9.140625" defaultRowHeight="12.75"/>
  <cols>
    <col min="1" max="1" width="8.140625" style="0" customWidth="1"/>
    <col min="2" max="2" width="41.8515625" style="0" customWidth="1"/>
    <col min="3" max="3" width="6.57421875" style="0" customWidth="1"/>
    <col min="4" max="5" width="9.57421875" style="0" customWidth="1"/>
    <col min="6" max="6" width="11.57421875" style="0" customWidth="1"/>
    <col min="7" max="7" width="14.57421875" style="0" customWidth="1"/>
    <col min="10" max="10" width="24.421875" style="0" customWidth="1"/>
  </cols>
  <sheetData>
    <row r="1" spans="1:10" ht="15.75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1"/>
    </row>
    <row r="2" spans="1:10" ht="15.75">
      <c r="A2" s="39" t="s">
        <v>51</v>
      </c>
      <c r="B2" s="40"/>
      <c r="C2" s="40"/>
      <c r="D2" s="40"/>
      <c r="E2" s="40"/>
      <c r="F2" s="40"/>
      <c r="G2" s="40"/>
      <c r="H2" s="40"/>
      <c r="I2" s="40"/>
      <c r="J2" s="41"/>
    </row>
    <row r="3" spans="1:10" ht="15.75">
      <c r="A3" s="42" t="s">
        <v>1</v>
      </c>
      <c r="B3" s="43"/>
      <c r="C3" s="43"/>
      <c r="D3" s="43"/>
      <c r="E3" s="43"/>
      <c r="F3" s="43"/>
      <c r="G3" s="43"/>
      <c r="H3" s="43"/>
      <c r="I3" s="43"/>
      <c r="J3" s="44"/>
    </row>
    <row r="4" spans="1:10" ht="12.7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45" t="s">
        <v>47</v>
      </c>
      <c r="G4" s="1" t="s">
        <v>7</v>
      </c>
      <c r="H4" s="47" t="s">
        <v>8</v>
      </c>
      <c r="I4" s="48"/>
      <c r="J4" s="49"/>
    </row>
    <row r="5" spans="1:10" ht="12.75">
      <c r="A5" s="1" t="s">
        <v>30</v>
      </c>
      <c r="B5" s="1" t="s">
        <v>9</v>
      </c>
      <c r="C5" s="1" t="s">
        <v>10</v>
      </c>
      <c r="D5" s="1" t="s">
        <v>11</v>
      </c>
      <c r="E5" s="1"/>
      <c r="F5" s="46"/>
      <c r="G5" s="1"/>
      <c r="H5" s="47"/>
      <c r="I5" s="48"/>
      <c r="J5" s="49"/>
    </row>
    <row r="6" spans="1:10" ht="14.25" customHeight="1">
      <c r="A6" s="2"/>
      <c r="B6" s="3" t="s">
        <v>12</v>
      </c>
      <c r="C6" s="2"/>
      <c r="D6" s="2"/>
      <c r="E6" s="2"/>
      <c r="F6" s="2"/>
      <c r="G6" s="2"/>
      <c r="H6" s="39"/>
      <c r="I6" s="40"/>
      <c r="J6" s="41"/>
    </row>
    <row r="7" spans="1:10" ht="15.75">
      <c r="A7" s="2"/>
      <c r="B7" s="50" t="s">
        <v>13</v>
      </c>
      <c r="C7" s="51"/>
      <c r="D7" s="51"/>
      <c r="E7" s="51"/>
      <c r="F7" s="51"/>
      <c r="G7" s="51"/>
      <c r="H7" s="51"/>
      <c r="I7" s="51"/>
      <c r="J7" s="52"/>
    </row>
    <row r="8" spans="1:10" ht="15">
      <c r="A8" s="17"/>
      <c r="B8" s="16" t="s">
        <v>57</v>
      </c>
      <c r="C8" s="7" t="s">
        <v>14</v>
      </c>
      <c r="D8" s="15">
        <v>0.5</v>
      </c>
      <c r="E8" s="7"/>
      <c r="F8" s="7">
        <v>253</v>
      </c>
      <c r="G8" s="14">
        <f>D8*F8</f>
        <v>126.5</v>
      </c>
      <c r="H8" s="18" t="s">
        <v>31</v>
      </c>
      <c r="I8" s="19"/>
      <c r="J8" s="20"/>
    </row>
    <row r="9" spans="1:10" ht="15">
      <c r="A9" s="17"/>
      <c r="B9" s="16" t="s">
        <v>53</v>
      </c>
      <c r="C9" s="7" t="s">
        <v>14</v>
      </c>
      <c r="D9" s="15">
        <v>1</v>
      </c>
      <c r="E9" s="7"/>
      <c r="F9" s="7">
        <v>253</v>
      </c>
      <c r="G9" s="14">
        <f>D9*F9</f>
        <v>253</v>
      </c>
      <c r="H9" s="18" t="s">
        <v>31</v>
      </c>
      <c r="I9" s="19"/>
      <c r="J9" s="20"/>
    </row>
    <row r="10" spans="1:10" ht="15">
      <c r="A10" s="17"/>
      <c r="B10" s="16" t="s">
        <v>50</v>
      </c>
      <c r="C10" s="7" t="s">
        <v>14</v>
      </c>
      <c r="D10" s="15">
        <v>1.5</v>
      </c>
      <c r="E10" s="7"/>
      <c r="F10" s="7">
        <v>253</v>
      </c>
      <c r="G10" s="14">
        <f>D10*F10</f>
        <v>379.5</v>
      </c>
      <c r="H10" s="18" t="s">
        <v>40</v>
      </c>
      <c r="I10" s="19"/>
      <c r="J10" s="20"/>
    </row>
    <row r="11" spans="1:10" ht="15">
      <c r="A11" s="17"/>
      <c r="B11" s="16" t="s">
        <v>60</v>
      </c>
      <c r="C11" s="7" t="s">
        <v>14</v>
      </c>
      <c r="D11" s="15">
        <v>0.3</v>
      </c>
      <c r="E11" s="7"/>
      <c r="F11" s="7">
        <v>253</v>
      </c>
      <c r="G11" s="14">
        <f>D11*F11</f>
        <v>75.89999999999999</v>
      </c>
      <c r="H11" s="18" t="s">
        <v>29</v>
      </c>
      <c r="I11" s="19"/>
      <c r="J11" s="20"/>
    </row>
    <row r="12" spans="1:10" ht="15">
      <c r="A12" s="17"/>
      <c r="B12" s="16" t="s">
        <v>55</v>
      </c>
      <c r="C12" s="7" t="s">
        <v>14</v>
      </c>
      <c r="D12" s="15">
        <v>3.2</v>
      </c>
      <c r="E12" s="7"/>
      <c r="F12" s="7">
        <v>253</v>
      </c>
      <c r="G12" s="14">
        <f>D12*F12</f>
        <v>809.6</v>
      </c>
      <c r="H12" s="18" t="s">
        <v>31</v>
      </c>
      <c r="I12" s="19"/>
      <c r="J12" s="20"/>
    </row>
    <row r="13" spans="1:10" ht="15.75">
      <c r="A13" s="7"/>
      <c r="B13" s="21" t="s">
        <v>17</v>
      </c>
      <c r="C13" s="21" t="s">
        <v>14</v>
      </c>
      <c r="D13" s="22">
        <f>SUM(D8:D12)</f>
        <v>6.5</v>
      </c>
      <c r="E13" s="21"/>
      <c r="F13" s="21"/>
      <c r="G13" s="23">
        <f>SUM(G8:G12)</f>
        <v>1644.5</v>
      </c>
      <c r="H13" s="33"/>
      <c r="I13" s="31"/>
      <c r="J13" s="32"/>
    </row>
    <row r="14" spans="1:10" ht="15.75">
      <c r="A14" s="7"/>
      <c r="B14" s="30" t="s">
        <v>21</v>
      </c>
      <c r="C14" s="37"/>
      <c r="D14" s="37"/>
      <c r="E14" s="37"/>
      <c r="F14" s="37"/>
      <c r="G14" s="37"/>
      <c r="H14" s="37"/>
      <c r="I14" s="37"/>
      <c r="J14" s="38"/>
    </row>
    <row r="15" spans="1:10" ht="30">
      <c r="A15" s="24"/>
      <c r="B15" s="16" t="s">
        <v>71</v>
      </c>
      <c r="C15" s="7" t="s">
        <v>18</v>
      </c>
      <c r="D15" s="9">
        <v>8</v>
      </c>
      <c r="E15" s="7">
        <v>148.42</v>
      </c>
      <c r="F15" s="14">
        <f>E15*1.065</f>
        <v>158.0673</v>
      </c>
      <c r="G15" s="14">
        <f>D15*F15</f>
        <v>1264.5384</v>
      </c>
      <c r="H15" s="33" t="s">
        <v>29</v>
      </c>
      <c r="I15" s="31"/>
      <c r="J15" s="32"/>
    </row>
    <row r="16" spans="1:10" ht="15">
      <c r="A16" s="24"/>
      <c r="B16" s="16" t="s">
        <v>72</v>
      </c>
      <c r="C16" s="7" t="s">
        <v>18</v>
      </c>
      <c r="D16" s="9">
        <v>3</v>
      </c>
      <c r="E16" s="7">
        <v>148.42</v>
      </c>
      <c r="F16" s="14">
        <f>E16*1.065</f>
        <v>158.0673</v>
      </c>
      <c r="G16" s="14">
        <f>D16*F16</f>
        <v>474.20189999999997</v>
      </c>
      <c r="H16" s="33" t="s">
        <v>29</v>
      </c>
      <c r="I16" s="31"/>
      <c r="J16" s="32"/>
    </row>
    <row r="17" spans="1:10" ht="15">
      <c r="A17" s="24"/>
      <c r="B17" s="16" t="s">
        <v>65</v>
      </c>
      <c r="C17" s="7" t="s">
        <v>18</v>
      </c>
      <c r="D17" s="9">
        <v>4</v>
      </c>
      <c r="E17" s="7">
        <v>148.42</v>
      </c>
      <c r="F17" s="14">
        <f aca="true" t="shared" si="0" ref="F17:F27">E17*1.065</f>
        <v>158.0673</v>
      </c>
      <c r="G17" s="14">
        <f aca="true" t="shared" si="1" ref="G17:G26">D17*F17</f>
        <v>632.2692</v>
      </c>
      <c r="H17" s="33" t="s">
        <v>29</v>
      </c>
      <c r="I17" s="31"/>
      <c r="J17" s="32"/>
    </row>
    <row r="18" spans="1:10" ht="30">
      <c r="A18" s="24"/>
      <c r="B18" s="16" t="s">
        <v>69</v>
      </c>
      <c r="C18" s="7" t="s">
        <v>18</v>
      </c>
      <c r="D18" s="9">
        <v>7</v>
      </c>
      <c r="E18" s="7">
        <v>148.42</v>
      </c>
      <c r="F18" s="14">
        <f t="shared" si="0"/>
        <v>158.0673</v>
      </c>
      <c r="G18" s="14">
        <f t="shared" si="1"/>
        <v>1106.4711</v>
      </c>
      <c r="H18" s="33" t="s">
        <v>29</v>
      </c>
      <c r="I18" s="31"/>
      <c r="J18" s="32"/>
    </row>
    <row r="19" spans="1:10" ht="15">
      <c r="A19" s="24"/>
      <c r="B19" s="16" t="s">
        <v>70</v>
      </c>
      <c r="C19" s="7" t="s">
        <v>18</v>
      </c>
      <c r="D19" s="9">
        <v>1</v>
      </c>
      <c r="E19" s="7">
        <v>148.42</v>
      </c>
      <c r="F19" s="14">
        <f>E19*1.065</f>
        <v>158.0673</v>
      </c>
      <c r="G19" s="14">
        <f>D19*F19</f>
        <v>158.0673</v>
      </c>
      <c r="H19" s="33" t="s">
        <v>29</v>
      </c>
      <c r="I19" s="31"/>
      <c r="J19" s="32"/>
    </row>
    <row r="20" spans="1:10" ht="15">
      <c r="A20" s="24"/>
      <c r="B20" s="16" t="s">
        <v>61</v>
      </c>
      <c r="C20" s="7" t="s">
        <v>18</v>
      </c>
      <c r="D20" s="9">
        <v>1</v>
      </c>
      <c r="E20" s="7">
        <v>148.42</v>
      </c>
      <c r="F20" s="14">
        <f>E20*1.065</f>
        <v>158.0673</v>
      </c>
      <c r="G20" s="14">
        <f>D20*F20</f>
        <v>158.0673</v>
      </c>
      <c r="H20" s="33" t="s">
        <v>29</v>
      </c>
      <c r="I20" s="31"/>
      <c r="J20" s="32"/>
    </row>
    <row r="21" spans="1:10" ht="15">
      <c r="A21" s="24"/>
      <c r="B21" s="16" t="s">
        <v>67</v>
      </c>
      <c r="C21" s="7" t="s">
        <v>18</v>
      </c>
      <c r="D21" s="9">
        <v>2</v>
      </c>
      <c r="E21" s="7">
        <v>148.42</v>
      </c>
      <c r="F21" s="14">
        <f t="shared" si="0"/>
        <v>158.0673</v>
      </c>
      <c r="G21" s="14">
        <f t="shared" si="1"/>
        <v>316.1346</v>
      </c>
      <c r="H21" s="33" t="s">
        <v>29</v>
      </c>
      <c r="I21" s="31"/>
      <c r="J21" s="32"/>
    </row>
    <row r="22" spans="1:10" ht="15">
      <c r="A22" s="24"/>
      <c r="B22" s="16" t="s">
        <v>63</v>
      </c>
      <c r="C22" s="7" t="s">
        <v>18</v>
      </c>
      <c r="D22" s="9">
        <v>2</v>
      </c>
      <c r="E22" s="7">
        <v>148.42</v>
      </c>
      <c r="F22" s="14">
        <f>E22*1.065</f>
        <v>158.0673</v>
      </c>
      <c r="G22" s="14">
        <f>D22*F22</f>
        <v>316.1346</v>
      </c>
      <c r="H22" s="33" t="s">
        <v>29</v>
      </c>
      <c r="I22" s="31"/>
      <c r="J22" s="32"/>
    </row>
    <row r="23" spans="1:10" ht="15">
      <c r="A23" s="24"/>
      <c r="B23" s="16" t="s">
        <v>62</v>
      </c>
      <c r="C23" s="7" t="s">
        <v>18</v>
      </c>
      <c r="D23" s="9">
        <v>1</v>
      </c>
      <c r="E23" s="7">
        <v>148.42</v>
      </c>
      <c r="F23" s="14">
        <f t="shared" si="0"/>
        <v>158.0673</v>
      </c>
      <c r="G23" s="14">
        <f t="shared" si="1"/>
        <v>158.0673</v>
      </c>
      <c r="H23" s="33" t="s">
        <v>29</v>
      </c>
      <c r="I23" s="31"/>
      <c r="J23" s="32"/>
    </row>
    <row r="24" spans="1:10" ht="15">
      <c r="A24" s="24"/>
      <c r="B24" s="16" t="s">
        <v>74</v>
      </c>
      <c r="C24" s="7" t="s">
        <v>18</v>
      </c>
      <c r="D24" s="9">
        <v>4</v>
      </c>
      <c r="E24" s="7">
        <v>148.42</v>
      </c>
      <c r="F24" s="14">
        <f t="shared" si="0"/>
        <v>158.0673</v>
      </c>
      <c r="G24" s="14">
        <f t="shared" si="1"/>
        <v>632.2692</v>
      </c>
      <c r="H24" s="33" t="s">
        <v>29</v>
      </c>
      <c r="I24" s="31"/>
      <c r="J24" s="32"/>
    </row>
    <row r="25" spans="1:10" ht="15">
      <c r="A25" s="24"/>
      <c r="B25" s="16" t="s">
        <v>73</v>
      </c>
      <c r="C25" s="7" t="s">
        <v>18</v>
      </c>
      <c r="D25" s="9">
        <v>3</v>
      </c>
      <c r="E25" s="7">
        <v>148.42</v>
      </c>
      <c r="F25" s="14">
        <f t="shared" si="0"/>
        <v>158.0673</v>
      </c>
      <c r="G25" s="14">
        <f t="shared" si="1"/>
        <v>474.20189999999997</v>
      </c>
      <c r="H25" s="33" t="s">
        <v>29</v>
      </c>
      <c r="I25" s="31"/>
      <c r="J25" s="32"/>
    </row>
    <row r="26" spans="1:10" ht="15">
      <c r="A26" s="24"/>
      <c r="B26" s="16" t="s">
        <v>77</v>
      </c>
      <c r="C26" s="7" t="s">
        <v>18</v>
      </c>
      <c r="D26" s="9">
        <v>1</v>
      </c>
      <c r="E26" s="7">
        <v>148.42</v>
      </c>
      <c r="F26" s="14">
        <f t="shared" si="0"/>
        <v>158.0673</v>
      </c>
      <c r="G26" s="14">
        <f t="shared" si="1"/>
        <v>158.0673</v>
      </c>
      <c r="H26" s="33" t="s">
        <v>29</v>
      </c>
      <c r="I26" s="31"/>
      <c r="J26" s="32"/>
    </row>
    <row r="27" spans="1:10" ht="30">
      <c r="A27" s="24"/>
      <c r="B27" s="16" t="s">
        <v>76</v>
      </c>
      <c r="C27" s="7" t="s">
        <v>18</v>
      </c>
      <c r="D27" s="9">
        <v>7</v>
      </c>
      <c r="E27" s="7">
        <v>148.42</v>
      </c>
      <c r="F27" s="14">
        <f t="shared" si="0"/>
        <v>158.0673</v>
      </c>
      <c r="G27" s="14">
        <f>D27*F27</f>
        <v>1106.4711</v>
      </c>
      <c r="H27" s="33" t="s">
        <v>29</v>
      </c>
      <c r="I27" s="31"/>
      <c r="J27" s="32"/>
    </row>
    <row r="28" spans="1:10" ht="15.75">
      <c r="A28" s="21"/>
      <c r="B28" s="21" t="s">
        <v>17</v>
      </c>
      <c r="C28" s="21" t="s">
        <v>18</v>
      </c>
      <c r="D28" s="25">
        <f>SUM(D15:D27)</f>
        <v>44</v>
      </c>
      <c r="E28" s="21"/>
      <c r="F28" s="23"/>
      <c r="G28" s="23">
        <f>SUM(G15:G27)</f>
        <v>6954.9612</v>
      </c>
      <c r="H28" s="34"/>
      <c r="I28" s="35"/>
      <c r="J28" s="36"/>
    </row>
    <row r="29" spans="1:10" ht="15.75">
      <c r="A29" s="7"/>
      <c r="B29" s="30" t="s">
        <v>20</v>
      </c>
      <c r="C29" s="37"/>
      <c r="D29" s="37"/>
      <c r="E29" s="37"/>
      <c r="F29" s="37"/>
      <c r="G29" s="37"/>
      <c r="H29" s="37"/>
      <c r="I29" s="37"/>
      <c r="J29" s="38"/>
    </row>
    <row r="30" spans="1:10" ht="15">
      <c r="A30" s="24"/>
      <c r="B30" s="16" t="s">
        <v>46</v>
      </c>
      <c r="C30" s="7" t="s">
        <v>18</v>
      </c>
      <c r="D30" s="9">
        <v>1</v>
      </c>
      <c r="E30" s="7"/>
      <c r="F30" s="7">
        <v>862</v>
      </c>
      <c r="G30" s="7">
        <f>D30*F30</f>
        <v>862</v>
      </c>
      <c r="H30" s="33" t="s">
        <v>29</v>
      </c>
      <c r="I30" s="31"/>
      <c r="J30" s="32"/>
    </row>
    <row r="31" spans="1:10" ht="15">
      <c r="A31" s="24"/>
      <c r="B31" s="16" t="s">
        <v>68</v>
      </c>
      <c r="C31" s="7" t="s">
        <v>18</v>
      </c>
      <c r="D31" s="9">
        <v>2</v>
      </c>
      <c r="E31" s="7"/>
      <c r="F31" s="7">
        <v>862</v>
      </c>
      <c r="G31" s="7">
        <f>D31*F31</f>
        <v>1724</v>
      </c>
      <c r="H31" s="33" t="s">
        <v>29</v>
      </c>
      <c r="I31" s="31"/>
      <c r="J31" s="32"/>
    </row>
    <row r="32" spans="1:10" ht="15">
      <c r="A32" s="24"/>
      <c r="B32" s="16" t="s">
        <v>75</v>
      </c>
      <c r="C32" s="7" t="s">
        <v>18</v>
      </c>
      <c r="D32" s="9">
        <v>1</v>
      </c>
      <c r="E32" s="7"/>
      <c r="F32" s="7">
        <v>862</v>
      </c>
      <c r="G32" s="7">
        <f>D32*F32</f>
        <v>862</v>
      </c>
      <c r="H32" s="33" t="s">
        <v>29</v>
      </c>
      <c r="I32" s="31"/>
      <c r="J32" s="32"/>
    </row>
    <row r="33" spans="1:10" ht="15">
      <c r="A33" s="24"/>
      <c r="B33" s="16" t="s">
        <v>64</v>
      </c>
      <c r="C33" s="7" t="s">
        <v>18</v>
      </c>
      <c r="D33" s="9">
        <v>1</v>
      </c>
      <c r="E33" s="7"/>
      <c r="F33" s="7">
        <v>862</v>
      </c>
      <c r="G33" s="7">
        <f>D33*F33</f>
        <v>862</v>
      </c>
      <c r="H33" s="33" t="s">
        <v>29</v>
      </c>
      <c r="I33" s="31"/>
      <c r="J33" s="32"/>
    </row>
    <row r="34" spans="1:10" ht="15">
      <c r="A34" s="24"/>
      <c r="B34" s="16" t="s">
        <v>66</v>
      </c>
      <c r="C34" s="7" t="s">
        <v>18</v>
      </c>
      <c r="D34" s="9">
        <v>2</v>
      </c>
      <c r="E34" s="7"/>
      <c r="F34" s="7">
        <v>862</v>
      </c>
      <c r="G34" s="7">
        <f>D34*F34</f>
        <v>1724</v>
      </c>
      <c r="H34" s="33" t="s">
        <v>29</v>
      </c>
      <c r="I34" s="31"/>
      <c r="J34" s="32"/>
    </row>
    <row r="35" spans="1:10" ht="15.75">
      <c r="A35" s="21"/>
      <c r="B35" s="21" t="s">
        <v>17</v>
      </c>
      <c r="C35" s="21" t="s">
        <v>18</v>
      </c>
      <c r="D35" s="25">
        <f>SUM(D30:D34)</f>
        <v>7</v>
      </c>
      <c r="E35" s="21"/>
      <c r="F35" s="21"/>
      <c r="G35" s="21">
        <f>SUM(G30:G34)</f>
        <v>6034</v>
      </c>
      <c r="H35" s="34"/>
      <c r="I35" s="35"/>
      <c r="J35" s="36"/>
    </row>
    <row r="36" spans="1:10" ht="15.75">
      <c r="A36" s="7"/>
      <c r="B36" s="30" t="s">
        <v>22</v>
      </c>
      <c r="C36" s="37"/>
      <c r="D36" s="37"/>
      <c r="E36" s="37"/>
      <c r="F36" s="37"/>
      <c r="G36" s="37"/>
      <c r="H36" s="37"/>
      <c r="I36" s="37"/>
      <c r="J36" s="38"/>
    </row>
    <row r="37" spans="1:10" ht="15">
      <c r="A37" s="17"/>
      <c r="B37" s="16" t="s">
        <v>55</v>
      </c>
      <c r="C37" s="7" t="s">
        <v>18</v>
      </c>
      <c r="D37" s="9">
        <v>7</v>
      </c>
      <c r="E37" s="7">
        <v>192.02</v>
      </c>
      <c r="F37" s="14">
        <f aca="true" t="shared" si="2" ref="F37:F42">E37*1.065</f>
        <v>204.50130000000001</v>
      </c>
      <c r="G37" s="14">
        <f aca="true" t="shared" si="3" ref="G37:G42">D37*F37</f>
        <v>1431.5091000000002</v>
      </c>
      <c r="H37" s="33" t="s">
        <v>34</v>
      </c>
      <c r="I37" s="31"/>
      <c r="J37" s="32"/>
    </row>
    <row r="38" spans="1:10" ht="15">
      <c r="A38" s="17"/>
      <c r="B38" s="16" t="s">
        <v>52</v>
      </c>
      <c r="C38" s="7" t="s">
        <v>18</v>
      </c>
      <c r="D38" s="9">
        <v>6</v>
      </c>
      <c r="E38" s="7">
        <v>192.02</v>
      </c>
      <c r="F38" s="14">
        <f t="shared" si="2"/>
        <v>204.50130000000001</v>
      </c>
      <c r="G38" s="14">
        <f t="shared" si="3"/>
        <v>1227.0078</v>
      </c>
      <c r="H38" s="33" t="s">
        <v>34</v>
      </c>
      <c r="I38" s="31"/>
      <c r="J38" s="32"/>
    </row>
    <row r="39" spans="1:10" ht="15">
      <c r="A39" s="17"/>
      <c r="B39" s="16" t="s">
        <v>59</v>
      </c>
      <c r="C39" s="7" t="s">
        <v>18</v>
      </c>
      <c r="D39" s="9">
        <v>1</v>
      </c>
      <c r="E39" s="7">
        <v>192.02</v>
      </c>
      <c r="F39" s="14">
        <f t="shared" si="2"/>
        <v>204.50130000000001</v>
      </c>
      <c r="G39" s="14">
        <f t="shared" si="3"/>
        <v>204.50130000000001</v>
      </c>
      <c r="H39" s="33" t="s">
        <v>34</v>
      </c>
      <c r="I39" s="31"/>
      <c r="J39" s="32"/>
    </row>
    <row r="40" spans="1:10" ht="15">
      <c r="A40" s="17"/>
      <c r="B40" s="16" t="s">
        <v>60</v>
      </c>
      <c r="C40" s="7" t="s">
        <v>18</v>
      </c>
      <c r="D40" s="9">
        <v>2</v>
      </c>
      <c r="E40" s="7">
        <v>192.02</v>
      </c>
      <c r="F40" s="14">
        <f t="shared" si="2"/>
        <v>204.50130000000001</v>
      </c>
      <c r="G40" s="14">
        <f t="shared" si="3"/>
        <v>409.00260000000003</v>
      </c>
      <c r="H40" s="33" t="s">
        <v>34</v>
      </c>
      <c r="I40" s="31"/>
      <c r="J40" s="32"/>
    </row>
    <row r="41" spans="1:10" ht="15">
      <c r="A41" s="17"/>
      <c r="B41" s="16" t="s">
        <v>54</v>
      </c>
      <c r="C41" s="7" t="s">
        <v>18</v>
      </c>
      <c r="D41" s="9">
        <v>1</v>
      </c>
      <c r="E41" s="7">
        <v>192.02</v>
      </c>
      <c r="F41" s="14">
        <f t="shared" si="2"/>
        <v>204.50130000000001</v>
      </c>
      <c r="G41" s="14">
        <f t="shared" si="3"/>
        <v>204.50130000000001</v>
      </c>
      <c r="H41" s="33" t="s">
        <v>34</v>
      </c>
      <c r="I41" s="31"/>
      <c r="J41" s="32"/>
    </row>
    <row r="42" spans="1:10" ht="15">
      <c r="A42" s="17"/>
      <c r="B42" s="16" t="s">
        <v>56</v>
      </c>
      <c r="C42" s="7" t="s">
        <v>18</v>
      </c>
      <c r="D42" s="9">
        <v>4</v>
      </c>
      <c r="E42" s="7">
        <v>192.02</v>
      </c>
      <c r="F42" s="14">
        <f t="shared" si="2"/>
        <v>204.50130000000001</v>
      </c>
      <c r="G42" s="14">
        <f t="shared" si="3"/>
        <v>818.0052000000001</v>
      </c>
      <c r="H42" s="33" t="s">
        <v>34</v>
      </c>
      <c r="I42" s="31"/>
      <c r="J42" s="32"/>
    </row>
    <row r="43" spans="1:10" ht="15.75">
      <c r="A43" s="21"/>
      <c r="B43" s="21" t="s">
        <v>17</v>
      </c>
      <c r="C43" s="21" t="s">
        <v>18</v>
      </c>
      <c r="D43" s="25">
        <f>SUM(D37:D42)</f>
        <v>21</v>
      </c>
      <c r="E43" s="21"/>
      <c r="F43" s="21"/>
      <c r="G43" s="23">
        <f>SUM(G37:G42)</f>
        <v>4294.5273</v>
      </c>
      <c r="H43" s="34"/>
      <c r="I43" s="35"/>
      <c r="J43" s="36"/>
    </row>
    <row r="44" spans="1:10" ht="16.5" customHeight="1">
      <c r="A44" s="7"/>
      <c r="B44" s="30" t="s">
        <v>24</v>
      </c>
      <c r="C44" s="31"/>
      <c r="D44" s="31"/>
      <c r="E44" s="31"/>
      <c r="F44" s="31"/>
      <c r="G44" s="31"/>
      <c r="H44" s="31"/>
      <c r="I44" s="31"/>
      <c r="J44" s="32"/>
    </row>
    <row r="45" spans="1:10" ht="16.5" customHeight="1">
      <c r="A45" s="7"/>
      <c r="B45" s="16" t="s">
        <v>58</v>
      </c>
      <c r="C45" s="7" t="s">
        <v>18</v>
      </c>
      <c r="D45" s="9">
        <v>1</v>
      </c>
      <c r="E45" s="7">
        <v>618.53</v>
      </c>
      <c r="F45" s="14">
        <f>E45*1.065</f>
        <v>658.7344499999999</v>
      </c>
      <c r="G45" s="14">
        <f>D45*F45</f>
        <v>658.7344499999999</v>
      </c>
      <c r="H45" s="33" t="s">
        <v>33</v>
      </c>
      <c r="I45" s="31"/>
      <c r="J45" s="32"/>
    </row>
    <row r="46" spans="1:10" ht="16.5" customHeight="1">
      <c r="A46" s="7"/>
      <c r="B46" s="8" t="s">
        <v>37</v>
      </c>
      <c r="C46" s="7" t="s">
        <v>36</v>
      </c>
      <c r="D46" s="9">
        <v>0.016</v>
      </c>
      <c r="E46" s="9">
        <v>661.94</v>
      </c>
      <c r="F46" s="14">
        <f>E46*1.065</f>
        <v>704.9661</v>
      </c>
      <c r="G46" s="14">
        <f>D46*F46</f>
        <v>11.2794576</v>
      </c>
      <c r="H46" s="18"/>
      <c r="I46" s="19"/>
      <c r="J46" s="20"/>
    </row>
    <row r="47" spans="1:10" ht="16.5" customHeight="1">
      <c r="A47" s="7"/>
      <c r="B47" s="8" t="s">
        <v>38</v>
      </c>
      <c r="C47" s="7" t="s">
        <v>36</v>
      </c>
      <c r="D47" s="9">
        <v>0.124</v>
      </c>
      <c r="E47" s="7">
        <v>152.99</v>
      </c>
      <c r="F47" s="14">
        <f>E47*1.065</f>
        <v>162.93435</v>
      </c>
      <c r="G47" s="14">
        <f>D47*F47</f>
        <v>20.2038594</v>
      </c>
      <c r="H47" s="18"/>
      <c r="I47" s="19"/>
      <c r="J47" s="20"/>
    </row>
    <row r="48" spans="1:10" ht="16.5" customHeight="1">
      <c r="A48" s="7"/>
      <c r="B48" s="8" t="s">
        <v>35</v>
      </c>
      <c r="C48" s="7" t="s">
        <v>18</v>
      </c>
      <c r="D48" s="9">
        <v>2</v>
      </c>
      <c r="E48" s="9">
        <v>12.59</v>
      </c>
      <c r="F48" s="14">
        <f>E48*1.065</f>
        <v>13.408349999999999</v>
      </c>
      <c r="G48" s="14">
        <f>D48*F48</f>
        <v>26.816699999999997</v>
      </c>
      <c r="H48" s="18"/>
      <c r="I48" s="19"/>
      <c r="J48" s="20"/>
    </row>
    <row r="49" spans="1:10" ht="16.5" customHeight="1">
      <c r="A49" s="21"/>
      <c r="B49" s="21" t="s">
        <v>17</v>
      </c>
      <c r="C49" s="21"/>
      <c r="D49" s="25">
        <f>D45</f>
        <v>1</v>
      </c>
      <c r="E49" s="21"/>
      <c r="F49" s="21"/>
      <c r="G49" s="23">
        <f>SUM(G45:G48)</f>
        <v>717.0344669999998</v>
      </c>
      <c r="H49" s="34"/>
      <c r="I49" s="35"/>
      <c r="J49" s="36"/>
    </row>
    <row r="50" spans="1:10" ht="15.75">
      <c r="A50" s="10"/>
      <c r="B50" s="10" t="s">
        <v>25</v>
      </c>
      <c r="C50" s="10"/>
      <c r="D50" s="10"/>
      <c r="E50" s="10"/>
      <c r="F50" s="10"/>
      <c r="G50" s="11">
        <f>G49+G43+G35+G28+G13</f>
        <v>19645.022966999997</v>
      </c>
      <c r="H50" s="27"/>
      <c r="I50" s="28"/>
      <c r="J50" s="29"/>
    </row>
    <row r="51" spans="1:10" ht="15.75">
      <c r="A51" s="12"/>
      <c r="B51" s="13"/>
      <c r="C51" s="13"/>
      <c r="D51" s="13"/>
      <c r="E51" s="13"/>
      <c r="F51" s="13"/>
      <c r="G51" s="13"/>
      <c r="H51" s="13"/>
      <c r="I51" s="13"/>
      <c r="J51" s="12"/>
    </row>
    <row r="52" spans="1:10" ht="15.75">
      <c r="A52" s="12"/>
      <c r="B52" s="13"/>
      <c r="C52" s="13"/>
      <c r="D52" s="13"/>
      <c r="E52" s="13"/>
      <c r="F52" s="13"/>
      <c r="G52" s="13"/>
      <c r="H52" s="13"/>
      <c r="I52" s="13"/>
      <c r="J52" s="12"/>
    </row>
    <row r="53" spans="1:10" ht="15.75">
      <c r="A53" s="12"/>
      <c r="B53" s="13" t="s">
        <v>26</v>
      </c>
      <c r="C53" s="13"/>
      <c r="D53" s="13"/>
      <c r="E53" s="13"/>
      <c r="F53" s="13"/>
      <c r="G53" s="13"/>
      <c r="H53" s="13"/>
      <c r="I53" s="13"/>
      <c r="J53" s="12"/>
    </row>
    <row r="54" spans="1:10" ht="15.75">
      <c r="A54" s="12"/>
      <c r="B54" s="13" t="s">
        <v>27</v>
      </c>
      <c r="C54" s="13"/>
      <c r="D54" s="13"/>
      <c r="E54" s="13"/>
      <c r="F54" s="13"/>
      <c r="G54" s="13"/>
      <c r="H54" s="13" t="s">
        <v>28</v>
      </c>
      <c r="I54" s="13"/>
      <c r="J54" s="12"/>
    </row>
    <row r="55" spans="1:10" ht="15">
      <c r="A55" s="12"/>
      <c r="B55" s="12"/>
      <c r="C55" s="12"/>
      <c r="D55" s="12"/>
      <c r="E55" s="12"/>
      <c r="F55" s="12"/>
      <c r="G55" s="12"/>
      <c r="H55" s="12"/>
      <c r="I55" s="12"/>
      <c r="J55" s="12"/>
    </row>
  </sheetData>
  <sheetProtection/>
  <mergeCells count="43">
    <mergeCell ref="A1:J1"/>
    <mergeCell ref="A2:J2"/>
    <mergeCell ref="A3:J3"/>
    <mergeCell ref="F4:F5"/>
    <mergeCell ref="H4:J4"/>
    <mergeCell ref="H5:J5"/>
    <mergeCell ref="H6:J6"/>
    <mergeCell ref="B7:J7"/>
    <mergeCell ref="H13:J13"/>
    <mergeCell ref="B14:J14"/>
    <mergeCell ref="H19:J19"/>
    <mergeCell ref="H15:J15"/>
    <mergeCell ref="H17:J17"/>
    <mergeCell ref="H18:J18"/>
    <mergeCell ref="H21:J21"/>
    <mergeCell ref="H23:J23"/>
    <mergeCell ref="H24:J24"/>
    <mergeCell ref="H27:J27"/>
    <mergeCell ref="H28:J28"/>
    <mergeCell ref="B29:J29"/>
    <mergeCell ref="H30:J30"/>
    <mergeCell ref="H31:J31"/>
    <mergeCell ref="H34:J34"/>
    <mergeCell ref="H35:J35"/>
    <mergeCell ref="B36:J36"/>
    <mergeCell ref="H37:J37"/>
    <mergeCell ref="H38:J38"/>
    <mergeCell ref="H39:J39"/>
    <mergeCell ref="H40:J40"/>
    <mergeCell ref="H41:J41"/>
    <mergeCell ref="H42:J42"/>
    <mergeCell ref="H45:J45"/>
    <mergeCell ref="B44:J44"/>
    <mergeCell ref="H49:J49"/>
    <mergeCell ref="H43:J43"/>
    <mergeCell ref="H50:J50"/>
    <mergeCell ref="H20:J20"/>
    <mergeCell ref="H22:J22"/>
    <mergeCell ref="H16:J16"/>
    <mergeCell ref="H33:J33"/>
    <mergeCell ref="H25:J25"/>
    <mergeCell ref="H32:J32"/>
    <mergeCell ref="H26:J26"/>
  </mergeCells>
  <printOptions/>
  <pageMargins left="0.21" right="0.18" top="0.22" bottom="0.25" header="0.2" footer="0.25"/>
  <pageSetup fitToHeight="0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78"/>
  <sheetViews>
    <sheetView zoomScalePageLayoutView="0" workbookViewId="0" topLeftCell="A1">
      <selection activeCell="A72" sqref="A8:J72"/>
    </sheetView>
  </sheetViews>
  <sheetFormatPr defaultColWidth="9.140625" defaultRowHeight="12.75"/>
  <cols>
    <col min="1" max="1" width="8.140625" style="0" customWidth="1"/>
    <col min="2" max="2" width="41.8515625" style="0" customWidth="1"/>
    <col min="3" max="3" width="6.57421875" style="0" customWidth="1"/>
    <col min="4" max="5" width="9.57421875" style="0" customWidth="1"/>
    <col min="6" max="6" width="11.57421875" style="0" customWidth="1"/>
    <col min="7" max="7" width="14.57421875" style="0" customWidth="1"/>
    <col min="10" max="10" width="24.421875" style="0" customWidth="1"/>
  </cols>
  <sheetData>
    <row r="1" spans="1:10" ht="15.75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1"/>
    </row>
    <row r="2" spans="1:10" ht="15.75">
      <c r="A2" s="39" t="s">
        <v>337</v>
      </c>
      <c r="B2" s="40"/>
      <c r="C2" s="40"/>
      <c r="D2" s="40"/>
      <c r="E2" s="40"/>
      <c r="F2" s="40"/>
      <c r="G2" s="40"/>
      <c r="H2" s="40"/>
      <c r="I2" s="40"/>
      <c r="J2" s="41"/>
    </row>
    <row r="3" spans="1:10" ht="15.75">
      <c r="A3" s="42" t="s">
        <v>1</v>
      </c>
      <c r="B3" s="43"/>
      <c r="C3" s="43"/>
      <c r="D3" s="43"/>
      <c r="E3" s="43"/>
      <c r="F3" s="43"/>
      <c r="G3" s="43"/>
      <c r="H3" s="43"/>
      <c r="I3" s="43"/>
      <c r="J3" s="44"/>
    </row>
    <row r="4" spans="1:10" ht="12.7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45" t="s">
        <v>47</v>
      </c>
      <c r="G4" s="1" t="s">
        <v>7</v>
      </c>
      <c r="H4" s="47" t="s">
        <v>8</v>
      </c>
      <c r="I4" s="48"/>
      <c r="J4" s="49"/>
    </row>
    <row r="5" spans="1:10" ht="12.75">
      <c r="A5" s="1" t="s">
        <v>30</v>
      </c>
      <c r="B5" s="1" t="s">
        <v>9</v>
      </c>
      <c r="C5" s="1" t="s">
        <v>10</v>
      </c>
      <c r="D5" s="1" t="s">
        <v>11</v>
      </c>
      <c r="E5" s="1"/>
      <c r="F5" s="46"/>
      <c r="G5" s="1"/>
      <c r="H5" s="47"/>
      <c r="I5" s="48"/>
      <c r="J5" s="49"/>
    </row>
    <row r="6" spans="1:10" ht="14.25" customHeight="1">
      <c r="A6" s="2"/>
      <c r="B6" s="3" t="s">
        <v>12</v>
      </c>
      <c r="C6" s="2"/>
      <c r="D6" s="2"/>
      <c r="E6" s="2"/>
      <c r="F6" s="2"/>
      <c r="G6" s="2"/>
      <c r="H6" s="39"/>
      <c r="I6" s="40"/>
      <c r="J6" s="41"/>
    </row>
    <row r="7" spans="1:10" ht="15.75">
      <c r="A7" s="2"/>
      <c r="B7" s="50" t="s">
        <v>13</v>
      </c>
      <c r="C7" s="51"/>
      <c r="D7" s="51"/>
      <c r="E7" s="51"/>
      <c r="F7" s="51"/>
      <c r="G7" s="51"/>
      <c r="H7" s="51"/>
      <c r="I7" s="51"/>
      <c r="J7" s="52"/>
    </row>
    <row r="8" spans="1:10" ht="15">
      <c r="A8" s="17"/>
      <c r="B8" s="16" t="s">
        <v>276</v>
      </c>
      <c r="C8" s="7" t="s">
        <v>14</v>
      </c>
      <c r="D8" s="15">
        <v>5</v>
      </c>
      <c r="E8" s="7"/>
      <c r="F8" s="7">
        <v>267</v>
      </c>
      <c r="G8" s="14">
        <f aca="true" t="shared" si="0" ref="G8:G18">D8*F8</f>
        <v>1335</v>
      </c>
      <c r="H8" s="18" t="s">
        <v>29</v>
      </c>
      <c r="I8" s="19"/>
      <c r="J8" s="20"/>
    </row>
    <row r="9" spans="1:10" ht="15">
      <c r="A9" s="17"/>
      <c r="B9" s="16" t="s">
        <v>356</v>
      </c>
      <c r="C9" s="7" t="s">
        <v>14</v>
      </c>
      <c r="D9" s="15">
        <v>1</v>
      </c>
      <c r="E9" s="7"/>
      <c r="F9" s="7">
        <v>267</v>
      </c>
      <c r="G9" s="14">
        <f>D9*F9</f>
        <v>267</v>
      </c>
      <c r="H9" s="33" t="s">
        <v>41</v>
      </c>
      <c r="I9" s="31"/>
      <c r="J9" s="32"/>
    </row>
    <row r="10" spans="1:10" ht="15">
      <c r="A10" s="17"/>
      <c r="B10" s="16" t="s">
        <v>358</v>
      </c>
      <c r="C10" s="7" t="s">
        <v>14</v>
      </c>
      <c r="D10" s="15">
        <v>32</v>
      </c>
      <c r="E10" s="7"/>
      <c r="F10" s="7">
        <v>267</v>
      </c>
      <c r="G10" s="14">
        <f>D10*F10</f>
        <v>8544</v>
      </c>
      <c r="H10" s="33" t="s">
        <v>41</v>
      </c>
      <c r="I10" s="31"/>
      <c r="J10" s="32"/>
    </row>
    <row r="11" spans="1:10" ht="15">
      <c r="A11" s="17"/>
      <c r="B11" s="16" t="s">
        <v>351</v>
      </c>
      <c r="C11" s="7" t="s">
        <v>14</v>
      </c>
      <c r="D11" s="15">
        <v>1</v>
      </c>
      <c r="E11" s="7"/>
      <c r="F11" s="7">
        <v>267</v>
      </c>
      <c r="G11" s="14">
        <f>D11*F11</f>
        <v>267</v>
      </c>
      <c r="H11" s="33" t="s">
        <v>41</v>
      </c>
      <c r="I11" s="31"/>
      <c r="J11" s="32"/>
    </row>
    <row r="12" spans="1:10" ht="15">
      <c r="A12" s="17"/>
      <c r="B12" s="16" t="s">
        <v>367</v>
      </c>
      <c r="C12" s="7" t="s">
        <v>14</v>
      </c>
      <c r="D12" s="15">
        <v>0.5</v>
      </c>
      <c r="E12" s="7"/>
      <c r="F12" s="7">
        <v>267</v>
      </c>
      <c r="G12" s="14">
        <f>D12*F12</f>
        <v>133.5</v>
      </c>
      <c r="H12" s="33" t="s">
        <v>41</v>
      </c>
      <c r="I12" s="31"/>
      <c r="J12" s="32"/>
    </row>
    <row r="13" spans="1:10" ht="15">
      <c r="A13" s="17"/>
      <c r="B13" s="16" t="s">
        <v>353</v>
      </c>
      <c r="C13" s="7" t="s">
        <v>14</v>
      </c>
      <c r="D13" s="15">
        <v>1</v>
      </c>
      <c r="E13" s="7"/>
      <c r="F13" s="7">
        <v>267</v>
      </c>
      <c r="G13" s="14">
        <f>D13*F13</f>
        <v>267</v>
      </c>
      <c r="H13" s="33" t="s">
        <v>41</v>
      </c>
      <c r="I13" s="31"/>
      <c r="J13" s="32"/>
    </row>
    <row r="14" spans="1:10" ht="15">
      <c r="A14" s="17"/>
      <c r="B14" s="16" t="s">
        <v>350</v>
      </c>
      <c r="C14" s="7" t="s">
        <v>14</v>
      </c>
      <c r="D14" s="15">
        <v>5</v>
      </c>
      <c r="E14" s="7"/>
      <c r="F14" s="7">
        <v>267</v>
      </c>
      <c r="G14" s="14">
        <f t="shared" si="0"/>
        <v>1335</v>
      </c>
      <c r="H14" s="33" t="s">
        <v>41</v>
      </c>
      <c r="I14" s="31"/>
      <c r="J14" s="32"/>
    </row>
    <row r="15" spans="1:10" ht="15">
      <c r="A15" s="17"/>
      <c r="B15" s="16" t="s">
        <v>352</v>
      </c>
      <c r="C15" s="7" t="s">
        <v>14</v>
      </c>
      <c r="D15" s="15">
        <v>2</v>
      </c>
      <c r="E15" s="7"/>
      <c r="F15" s="7">
        <v>267</v>
      </c>
      <c r="G15" s="14">
        <f t="shared" si="0"/>
        <v>534</v>
      </c>
      <c r="H15" s="33" t="s">
        <v>316</v>
      </c>
      <c r="I15" s="31"/>
      <c r="J15" s="32"/>
    </row>
    <row r="16" spans="1:10" ht="15">
      <c r="A16" s="17"/>
      <c r="B16" s="16" t="s">
        <v>186</v>
      </c>
      <c r="C16" s="7" t="s">
        <v>14</v>
      </c>
      <c r="D16" s="15">
        <v>6</v>
      </c>
      <c r="E16" s="7"/>
      <c r="F16" s="7">
        <v>267</v>
      </c>
      <c r="G16" s="14">
        <f t="shared" si="0"/>
        <v>1602</v>
      </c>
      <c r="H16" s="33" t="s">
        <v>41</v>
      </c>
      <c r="I16" s="31"/>
      <c r="J16" s="32"/>
    </row>
    <row r="17" spans="1:10" ht="15">
      <c r="A17" s="17"/>
      <c r="B17" s="16" t="s">
        <v>184</v>
      </c>
      <c r="C17" s="7" t="s">
        <v>14</v>
      </c>
      <c r="D17" s="15">
        <v>3</v>
      </c>
      <c r="E17" s="7"/>
      <c r="F17" s="7">
        <v>267</v>
      </c>
      <c r="G17" s="14">
        <f>D17*F17</f>
        <v>801</v>
      </c>
      <c r="H17" s="18" t="s">
        <v>29</v>
      </c>
      <c r="I17" s="19"/>
      <c r="J17" s="20"/>
    </row>
    <row r="18" spans="1:10" ht="15">
      <c r="A18" s="17"/>
      <c r="B18" s="16" t="s">
        <v>232</v>
      </c>
      <c r="C18" s="7" t="s">
        <v>14</v>
      </c>
      <c r="D18" s="15">
        <v>2</v>
      </c>
      <c r="E18" s="7"/>
      <c r="F18" s="7">
        <v>267</v>
      </c>
      <c r="G18" s="14">
        <f t="shared" si="0"/>
        <v>534</v>
      </c>
      <c r="H18" s="18" t="s">
        <v>29</v>
      </c>
      <c r="I18" s="19"/>
      <c r="J18" s="20"/>
    </row>
    <row r="19" spans="1:10" ht="15.75">
      <c r="A19" s="7"/>
      <c r="B19" s="21" t="s">
        <v>17</v>
      </c>
      <c r="C19" s="21" t="s">
        <v>14</v>
      </c>
      <c r="D19" s="22">
        <f>SUM(D8:D18)</f>
        <v>58.5</v>
      </c>
      <c r="E19" s="21"/>
      <c r="F19" s="21"/>
      <c r="G19" s="23">
        <f>SUM(G8:G18)</f>
        <v>15619.5</v>
      </c>
      <c r="H19" s="33"/>
      <c r="I19" s="31"/>
      <c r="J19" s="32"/>
    </row>
    <row r="20" spans="1:10" ht="15.75">
      <c r="A20" s="7"/>
      <c r="B20" s="30" t="s">
        <v>21</v>
      </c>
      <c r="C20" s="37"/>
      <c r="D20" s="37"/>
      <c r="E20" s="37"/>
      <c r="F20" s="37"/>
      <c r="G20" s="37"/>
      <c r="H20" s="37"/>
      <c r="I20" s="37"/>
      <c r="J20" s="38"/>
    </row>
    <row r="21" spans="1:10" ht="15">
      <c r="A21" s="24"/>
      <c r="B21" s="16" t="s">
        <v>343</v>
      </c>
      <c r="C21" s="7" t="s">
        <v>18</v>
      </c>
      <c r="D21" s="9">
        <v>5</v>
      </c>
      <c r="E21" s="7">
        <v>160.44</v>
      </c>
      <c r="F21" s="14">
        <f aca="true" t="shared" si="1" ref="F21:F32">E21*1.065</f>
        <v>170.8686</v>
      </c>
      <c r="G21" s="14">
        <f aca="true" t="shared" si="2" ref="G21:G32">D21*F21</f>
        <v>854.343</v>
      </c>
      <c r="H21" s="33" t="s">
        <v>29</v>
      </c>
      <c r="I21" s="31"/>
      <c r="J21" s="32"/>
    </row>
    <row r="22" spans="1:10" ht="15">
      <c r="A22" s="24"/>
      <c r="B22" s="16" t="s">
        <v>340</v>
      </c>
      <c r="C22" s="7" t="s">
        <v>18</v>
      </c>
      <c r="D22" s="9">
        <v>1</v>
      </c>
      <c r="E22" s="7">
        <v>160.44</v>
      </c>
      <c r="F22" s="14">
        <f>E22*1.065</f>
        <v>170.8686</v>
      </c>
      <c r="G22" s="14">
        <f>D22*F22</f>
        <v>170.8686</v>
      </c>
      <c r="H22" s="33" t="s">
        <v>29</v>
      </c>
      <c r="I22" s="31"/>
      <c r="J22" s="32"/>
    </row>
    <row r="23" spans="1:10" ht="15">
      <c r="A23" s="24"/>
      <c r="B23" s="16" t="s">
        <v>347</v>
      </c>
      <c r="C23" s="7" t="s">
        <v>18</v>
      </c>
      <c r="D23" s="9">
        <v>5</v>
      </c>
      <c r="E23" s="7">
        <v>160.44</v>
      </c>
      <c r="F23" s="14">
        <f t="shared" si="1"/>
        <v>170.8686</v>
      </c>
      <c r="G23" s="14">
        <f t="shared" si="2"/>
        <v>854.343</v>
      </c>
      <c r="H23" s="33" t="s">
        <v>29</v>
      </c>
      <c r="I23" s="31"/>
      <c r="J23" s="32"/>
    </row>
    <row r="24" spans="1:10" ht="15">
      <c r="A24" s="24"/>
      <c r="B24" s="16" t="s">
        <v>345</v>
      </c>
      <c r="C24" s="7" t="s">
        <v>18</v>
      </c>
      <c r="D24" s="9">
        <v>3</v>
      </c>
      <c r="E24" s="7">
        <v>160.44</v>
      </c>
      <c r="F24" s="14">
        <f>E24*1.065</f>
        <v>170.8686</v>
      </c>
      <c r="G24" s="14">
        <f>D24*F24</f>
        <v>512.6057999999999</v>
      </c>
      <c r="H24" s="33" t="s">
        <v>29</v>
      </c>
      <c r="I24" s="31"/>
      <c r="J24" s="32"/>
    </row>
    <row r="25" spans="1:10" ht="15">
      <c r="A25" s="24"/>
      <c r="B25" s="16" t="s">
        <v>342</v>
      </c>
      <c r="C25" s="7" t="s">
        <v>18</v>
      </c>
      <c r="D25" s="9">
        <v>2</v>
      </c>
      <c r="E25" s="7">
        <v>160.44</v>
      </c>
      <c r="F25" s="14">
        <f t="shared" si="1"/>
        <v>170.8686</v>
      </c>
      <c r="G25" s="14">
        <f t="shared" si="2"/>
        <v>341.7372</v>
      </c>
      <c r="H25" s="33" t="s">
        <v>29</v>
      </c>
      <c r="I25" s="31"/>
      <c r="J25" s="32"/>
    </row>
    <row r="26" spans="1:10" ht="15">
      <c r="A26" s="24"/>
      <c r="B26" s="16" t="s">
        <v>348</v>
      </c>
      <c r="C26" s="7" t="s">
        <v>18</v>
      </c>
      <c r="D26" s="9">
        <v>1</v>
      </c>
      <c r="E26" s="7">
        <v>160.44</v>
      </c>
      <c r="F26" s="14">
        <f>E26*1.065</f>
        <v>170.8686</v>
      </c>
      <c r="G26" s="14">
        <f>D26*F26</f>
        <v>170.8686</v>
      </c>
      <c r="H26" s="33" t="s">
        <v>29</v>
      </c>
      <c r="I26" s="31"/>
      <c r="J26" s="32"/>
    </row>
    <row r="27" spans="1:10" ht="15">
      <c r="A27" s="24"/>
      <c r="B27" s="16" t="s">
        <v>344</v>
      </c>
      <c r="C27" s="7" t="s">
        <v>18</v>
      </c>
      <c r="D27" s="9">
        <v>5</v>
      </c>
      <c r="E27" s="7">
        <v>160.44</v>
      </c>
      <c r="F27" s="14">
        <f t="shared" si="1"/>
        <v>170.8686</v>
      </c>
      <c r="G27" s="14">
        <f t="shared" si="2"/>
        <v>854.343</v>
      </c>
      <c r="H27" s="33" t="s">
        <v>29</v>
      </c>
      <c r="I27" s="31"/>
      <c r="J27" s="32"/>
    </row>
    <row r="28" spans="1:10" ht="15">
      <c r="A28" s="24"/>
      <c r="B28" s="16" t="s">
        <v>341</v>
      </c>
      <c r="C28" s="7" t="s">
        <v>18</v>
      </c>
      <c r="D28" s="9">
        <v>2</v>
      </c>
      <c r="E28" s="7">
        <v>160.44</v>
      </c>
      <c r="F28" s="14">
        <f t="shared" si="1"/>
        <v>170.8686</v>
      </c>
      <c r="G28" s="14">
        <f t="shared" si="2"/>
        <v>341.7372</v>
      </c>
      <c r="H28" s="33" t="s">
        <v>29</v>
      </c>
      <c r="I28" s="31"/>
      <c r="J28" s="32"/>
    </row>
    <row r="29" spans="1:10" ht="15">
      <c r="A29" s="24"/>
      <c r="B29" s="16" t="s">
        <v>346</v>
      </c>
      <c r="C29" s="7" t="s">
        <v>18</v>
      </c>
      <c r="D29" s="9">
        <v>1</v>
      </c>
      <c r="E29" s="7">
        <v>160.44</v>
      </c>
      <c r="F29" s="14">
        <f>E29*1.065</f>
        <v>170.8686</v>
      </c>
      <c r="G29" s="14">
        <f>D29*F29</f>
        <v>170.8686</v>
      </c>
      <c r="H29" s="33" t="s">
        <v>29</v>
      </c>
      <c r="I29" s="31"/>
      <c r="J29" s="32"/>
    </row>
    <row r="30" spans="1:10" ht="15">
      <c r="A30" s="24"/>
      <c r="B30" s="16" t="s">
        <v>339</v>
      </c>
      <c r="C30" s="7" t="s">
        <v>18</v>
      </c>
      <c r="D30" s="9">
        <v>1</v>
      </c>
      <c r="E30" s="7">
        <v>160.44</v>
      </c>
      <c r="F30" s="14">
        <f>E30*1.065</f>
        <v>170.8686</v>
      </c>
      <c r="G30" s="14">
        <f>D30*F30</f>
        <v>170.8686</v>
      </c>
      <c r="H30" s="33" t="s">
        <v>29</v>
      </c>
      <c r="I30" s="31"/>
      <c r="J30" s="32"/>
    </row>
    <row r="31" spans="1:10" ht="15">
      <c r="A31" s="24"/>
      <c r="B31" s="16" t="s">
        <v>361</v>
      </c>
      <c r="C31" s="7" t="s">
        <v>18</v>
      </c>
      <c r="D31" s="9">
        <v>5</v>
      </c>
      <c r="E31" s="7">
        <v>160.44</v>
      </c>
      <c r="F31" s="14">
        <f>E31*1.065</f>
        <v>170.8686</v>
      </c>
      <c r="G31" s="14">
        <f>D31*F31</f>
        <v>854.343</v>
      </c>
      <c r="H31" s="33" t="s">
        <v>29</v>
      </c>
      <c r="I31" s="31"/>
      <c r="J31" s="32"/>
    </row>
    <row r="32" spans="1:10" ht="15">
      <c r="A32" s="24"/>
      <c r="B32" s="16" t="s">
        <v>369</v>
      </c>
      <c r="C32" s="7" t="s">
        <v>18</v>
      </c>
      <c r="D32" s="9">
        <v>1</v>
      </c>
      <c r="E32" s="7">
        <v>160.44</v>
      </c>
      <c r="F32" s="14">
        <f t="shared" si="1"/>
        <v>170.8686</v>
      </c>
      <c r="G32" s="14">
        <f t="shared" si="2"/>
        <v>170.8686</v>
      </c>
      <c r="H32" s="33" t="s">
        <v>29</v>
      </c>
      <c r="I32" s="31"/>
      <c r="J32" s="32"/>
    </row>
    <row r="33" spans="1:10" ht="15.75">
      <c r="A33" s="21"/>
      <c r="B33" s="21" t="s">
        <v>17</v>
      </c>
      <c r="C33" s="21" t="s">
        <v>18</v>
      </c>
      <c r="D33" s="25">
        <f>SUM(D21:D32)</f>
        <v>32</v>
      </c>
      <c r="E33" s="21"/>
      <c r="F33" s="23"/>
      <c r="G33" s="23">
        <f>SUM(G21:G32)</f>
        <v>5467.795199999999</v>
      </c>
      <c r="H33" s="34"/>
      <c r="I33" s="35"/>
      <c r="J33" s="36"/>
    </row>
    <row r="34" spans="1:10" ht="15.75">
      <c r="A34" s="7"/>
      <c r="B34" s="30" t="s">
        <v>20</v>
      </c>
      <c r="C34" s="37"/>
      <c r="D34" s="37"/>
      <c r="E34" s="37"/>
      <c r="F34" s="37"/>
      <c r="G34" s="37"/>
      <c r="H34" s="37"/>
      <c r="I34" s="37"/>
      <c r="J34" s="38"/>
    </row>
    <row r="35" spans="1:10" ht="15">
      <c r="A35" s="24"/>
      <c r="B35" s="16" t="s">
        <v>353</v>
      </c>
      <c r="C35" s="7" t="s">
        <v>18</v>
      </c>
      <c r="D35" s="9">
        <v>1</v>
      </c>
      <c r="E35" s="7"/>
      <c r="F35" s="7">
        <v>913</v>
      </c>
      <c r="G35" s="7">
        <f>D35*F35</f>
        <v>913</v>
      </c>
      <c r="H35" s="33" t="s">
        <v>41</v>
      </c>
      <c r="I35" s="31"/>
      <c r="J35" s="32"/>
    </row>
    <row r="36" spans="1:10" ht="15">
      <c r="A36" s="24"/>
      <c r="B36" s="16" t="s">
        <v>338</v>
      </c>
      <c r="C36" s="7" t="s">
        <v>18</v>
      </c>
      <c r="D36" s="9">
        <v>1</v>
      </c>
      <c r="E36" s="7"/>
      <c r="F36" s="7">
        <v>913</v>
      </c>
      <c r="G36" s="7">
        <f>D36*F36</f>
        <v>913</v>
      </c>
      <c r="H36" s="33" t="s">
        <v>29</v>
      </c>
      <c r="I36" s="31"/>
      <c r="J36" s="32"/>
    </row>
    <row r="37" spans="1:10" ht="15">
      <c r="A37" s="24"/>
      <c r="B37" s="16" t="s">
        <v>232</v>
      </c>
      <c r="C37" s="7" t="s">
        <v>18</v>
      </c>
      <c r="D37" s="9">
        <v>1</v>
      </c>
      <c r="E37" s="7"/>
      <c r="F37" s="7">
        <v>913</v>
      </c>
      <c r="G37" s="7">
        <f>D37*F37</f>
        <v>913</v>
      </c>
      <c r="H37" s="33" t="s">
        <v>29</v>
      </c>
      <c r="I37" s="31"/>
      <c r="J37" s="32"/>
    </row>
    <row r="38" spans="1:10" ht="15.75">
      <c r="A38" s="21"/>
      <c r="B38" s="21" t="s">
        <v>17</v>
      </c>
      <c r="C38" s="21" t="s">
        <v>18</v>
      </c>
      <c r="D38" s="25">
        <f>SUM(D35:D37)</f>
        <v>3</v>
      </c>
      <c r="E38" s="21"/>
      <c r="F38" s="21"/>
      <c r="G38" s="21">
        <f>SUM(G35:G37)</f>
        <v>2739</v>
      </c>
      <c r="H38" s="34"/>
      <c r="I38" s="35"/>
      <c r="J38" s="36"/>
    </row>
    <row r="39" spans="1:10" ht="15.75">
      <c r="A39" s="7"/>
      <c r="B39" s="30" t="s">
        <v>22</v>
      </c>
      <c r="C39" s="37"/>
      <c r="D39" s="37"/>
      <c r="E39" s="37"/>
      <c r="F39" s="37"/>
      <c r="G39" s="37"/>
      <c r="H39" s="37"/>
      <c r="I39" s="37"/>
      <c r="J39" s="38"/>
    </row>
    <row r="40" spans="1:10" ht="15">
      <c r="A40" s="17"/>
      <c r="B40" s="16" t="s">
        <v>186</v>
      </c>
      <c r="C40" s="7" t="s">
        <v>18</v>
      </c>
      <c r="D40" s="9">
        <v>13</v>
      </c>
      <c r="E40" s="7">
        <v>217.88</v>
      </c>
      <c r="F40" s="14">
        <f aca="true" t="shared" si="3" ref="F40:F49">E40*1.065</f>
        <v>232.04219999999998</v>
      </c>
      <c r="G40" s="14">
        <f aca="true" t="shared" si="4" ref="G40:G49">D40*F40</f>
        <v>3016.5485999999996</v>
      </c>
      <c r="H40" s="33" t="s">
        <v>41</v>
      </c>
      <c r="I40" s="31"/>
      <c r="J40" s="32"/>
    </row>
    <row r="41" spans="1:10" ht="15">
      <c r="A41" s="17"/>
      <c r="B41" s="16" t="s">
        <v>354</v>
      </c>
      <c r="C41" s="7" t="s">
        <v>18</v>
      </c>
      <c r="D41" s="9">
        <v>1</v>
      </c>
      <c r="E41" s="7">
        <v>217.88</v>
      </c>
      <c r="F41" s="14">
        <f t="shared" si="3"/>
        <v>232.04219999999998</v>
      </c>
      <c r="G41" s="14">
        <f t="shared" si="4"/>
        <v>232.04219999999998</v>
      </c>
      <c r="H41" s="33" t="s">
        <v>41</v>
      </c>
      <c r="I41" s="31"/>
      <c r="J41" s="32"/>
    </row>
    <row r="42" spans="1:10" ht="15">
      <c r="A42" s="17"/>
      <c r="B42" s="16" t="s">
        <v>355</v>
      </c>
      <c r="C42" s="7" t="s">
        <v>18</v>
      </c>
      <c r="D42" s="9">
        <v>4</v>
      </c>
      <c r="E42" s="7">
        <v>217.88</v>
      </c>
      <c r="F42" s="14">
        <f>E42*1.065</f>
        <v>232.04219999999998</v>
      </c>
      <c r="G42" s="14">
        <f>D42*F42</f>
        <v>928.1687999999999</v>
      </c>
      <c r="H42" s="33" t="s">
        <v>41</v>
      </c>
      <c r="I42" s="31"/>
      <c r="J42" s="32"/>
    </row>
    <row r="43" spans="1:10" ht="15">
      <c r="A43" s="17"/>
      <c r="B43" s="16" t="s">
        <v>368</v>
      </c>
      <c r="C43" s="7" t="s">
        <v>18</v>
      </c>
      <c r="D43" s="9">
        <v>2</v>
      </c>
      <c r="E43" s="7">
        <v>217.88</v>
      </c>
      <c r="F43" s="14">
        <f>E43*1.065</f>
        <v>232.04219999999998</v>
      </c>
      <c r="G43" s="14">
        <f>D43*F43</f>
        <v>464.08439999999996</v>
      </c>
      <c r="H43" s="33" t="s">
        <v>41</v>
      </c>
      <c r="I43" s="31"/>
      <c r="J43" s="32"/>
    </row>
    <row r="44" spans="1:10" ht="15">
      <c r="A44" s="17"/>
      <c r="B44" s="16" t="s">
        <v>358</v>
      </c>
      <c r="C44" s="7" t="s">
        <v>18</v>
      </c>
      <c r="D44" s="9">
        <v>5</v>
      </c>
      <c r="E44" s="7">
        <v>217.88</v>
      </c>
      <c r="F44" s="14">
        <f t="shared" si="3"/>
        <v>232.04219999999998</v>
      </c>
      <c r="G44" s="14">
        <f t="shared" si="4"/>
        <v>1160.2109999999998</v>
      </c>
      <c r="H44" s="33" t="s">
        <v>41</v>
      </c>
      <c r="I44" s="31"/>
      <c r="J44" s="32"/>
    </row>
    <row r="45" spans="1:10" ht="15">
      <c r="A45" s="17"/>
      <c r="B45" s="16" t="s">
        <v>361</v>
      </c>
      <c r="C45" s="7" t="s">
        <v>18</v>
      </c>
      <c r="D45" s="9">
        <v>4</v>
      </c>
      <c r="E45" s="7">
        <v>217.88</v>
      </c>
      <c r="F45" s="14">
        <f t="shared" si="3"/>
        <v>232.04219999999998</v>
      </c>
      <c r="G45" s="14">
        <f t="shared" si="4"/>
        <v>928.1687999999999</v>
      </c>
      <c r="H45" s="33" t="s">
        <v>41</v>
      </c>
      <c r="I45" s="31"/>
      <c r="J45" s="32"/>
    </row>
    <row r="46" spans="1:10" ht="15">
      <c r="A46" s="17"/>
      <c r="B46" s="16" t="s">
        <v>360</v>
      </c>
      <c r="C46" s="7" t="s">
        <v>18</v>
      </c>
      <c r="D46" s="9">
        <v>12</v>
      </c>
      <c r="E46" s="7">
        <v>217.88</v>
      </c>
      <c r="F46" s="14">
        <f t="shared" si="3"/>
        <v>232.04219999999998</v>
      </c>
      <c r="G46" s="14">
        <f t="shared" si="4"/>
        <v>2784.5063999999998</v>
      </c>
      <c r="H46" s="33" t="s">
        <v>41</v>
      </c>
      <c r="I46" s="31"/>
      <c r="J46" s="32"/>
    </row>
    <row r="47" spans="1:10" ht="15">
      <c r="A47" s="17"/>
      <c r="B47" s="16" t="s">
        <v>356</v>
      </c>
      <c r="C47" s="7" t="s">
        <v>18</v>
      </c>
      <c r="D47" s="9">
        <v>4</v>
      </c>
      <c r="E47" s="7">
        <v>217.88</v>
      </c>
      <c r="F47" s="14">
        <f t="shared" si="3"/>
        <v>232.04219999999998</v>
      </c>
      <c r="G47" s="14">
        <f t="shared" si="4"/>
        <v>928.1687999999999</v>
      </c>
      <c r="H47" s="33" t="s">
        <v>41</v>
      </c>
      <c r="I47" s="31"/>
      <c r="J47" s="32"/>
    </row>
    <row r="48" spans="1:10" ht="15">
      <c r="A48" s="17"/>
      <c r="B48" s="16" t="s">
        <v>352</v>
      </c>
      <c r="C48" s="7" t="s">
        <v>18</v>
      </c>
      <c r="D48" s="9">
        <v>11</v>
      </c>
      <c r="E48" s="7">
        <v>217.88</v>
      </c>
      <c r="F48" s="14">
        <f t="shared" si="3"/>
        <v>232.04219999999998</v>
      </c>
      <c r="G48" s="14">
        <f t="shared" si="4"/>
        <v>2552.4642</v>
      </c>
      <c r="H48" s="33" t="s">
        <v>41</v>
      </c>
      <c r="I48" s="31"/>
      <c r="J48" s="32"/>
    </row>
    <row r="49" spans="1:10" ht="15">
      <c r="A49" s="17"/>
      <c r="B49" s="16" t="s">
        <v>276</v>
      </c>
      <c r="C49" s="7" t="s">
        <v>18</v>
      </c>
      <c r="D49" s="9">
        <v>6</v>
      </c>
      <c r="E49" s="7">
        <v>217.88</v>
      </c>
      <c r="F49" s="14">
        <f t="shared" si="3"/>
        <v>232.04219999999998</v>
      </c>
      <c r="G49" s="14">
        <f t="shared" si="4"/>
        <v>1392.2531999999999</v>
      </c>
      <c r="H49" s="33" t="s">
        <v>41</v>
      </c>
      <c r="I49" s="31"/>
      <c r="J49" s="32"/>
    </row>
    <row r="50" spans="1:10" ht="15">
      <c r="A50" s="17"/>
      <c r="B50" s="16" t="s">
        <v>364</v>
      </c>
      <c r="C50" s="7" t="s">
        <v>18</v>
      </c>
      <c r="D50" s="9">
        <v>2</v>
      </c>
      <c r="E50" s="7">
        <v>217.88</v>
      </c>
      <c r="F50" s="14">
        <f>E50*1.065</f>
        <v>232.04219999999998</v>
      </c>
      <c r="G50" s="14">
        <f>D50*F50</f>
        <v>464.08439999999996</v>
      </c>
      <c r="H50" s="33" t="s">
        <v>41</v>
      </c>
      <c r="I50" s="31"/>
      <c r="J50" s="32"/>
    </row>
    <row r="51" spans="1:10" ht="15">
      <c r="A51" s="17"/>
      <c r="B51" s="16" t="s">
        <v>362</v>
      </c>
      <c r="C51" s="7" t="s">
        <v>18</v>
      </c>
      <c r="D51" s="9">
        <v>3</v>
      </c>
      <c r="E51" s="7">
        <v>217.88</v>
      </c>
      <c r="F51" s="14">
        <f>E51*1.065</f>
        <v>232.04219999999998</v>
      </c>
      <c r="G51" s="14">
        <f>D51*F51</f>
        <v>696.1265999999999</v>
      </c>
      <c r="H51" s="33" t="s">
        <v>41</v>
      </c>
      <c r="I51" s="31"/>
      <c r="J51" s="32"/>
    </row>
    <row r="52" spans="1:10" ht="15">
      <c r="A52" s="17"/>
      <c r="B52" s="16" t="s">
        <v>363</v>
      </c>
      <c r="C52" s="7" t="s">
        <v>18</v>
      </c>
      <c r="D52" s="9">
        <v>4</v>
      </c>
      <c r="E52" s="7">
        <v>217.88</v>
      </c>
      <c r="F52" s="14">
        <f>E52*1.065</f>
        <v>232.04219999999998</v>
      </c>
      <c r="G52" s="14">
        <f>D52*F52</f>
        <v>928.1687999999999</v>
      </c>
      <c r="H52" s="33" t="s">
        <v>41</v>
      </c>
      <c r="I52" s="31"/>
      <c r="J52" s="32"/>
    </row>
    <row r="53" spans="1:10" ht="15.75">
      <c r="A53" s="21"/>
      <c r="B53" s="21" t="s">
        <v>17</v>
      </c>
      <c r="C53" s="21" t="s">
        <v>18</v>
      </c>
      <c r="D53" s="25">
        <f>SUM(D40:D52)</f>
        <v>71</v>
      </c>
      <c r="E53" s="21"/>
      <c r="F53" s="21"/>
      <c r="G53" s="23">
        <f>SUM(G40:G52)</f>
        <v>16474.996199999998</v>
      </c>
      <c r="H53" s="34"/>
      <c r="I53" s="35"/>
      <c r="J53" s="36"/>
    </row>
    <row r="54" spans="1:10" ht="15.75">
      <c r="A54" s="7"/>
      <c r="B54" s="30" t="s">
        <v>39</v>
      </c>
      <c r="C54" s="37"/>
      <c r="D54" s="37"/>
      <c r="E54" s="37"/>
      <c r="F54" s="37"/>
      <c r="G54" s="37"/>
      <c r="H54" s="37"/>
      <c r="I54" s="37"/>
      <c r="J54" s="38"/>
    </row>
    <row r="55" spans="1:10" ht="15">
      <c r="A55" s="7"/>
      <c r="B55" s="16" t="s">
        <v>357</v>
      </c>
      <c r="C55" s="7" t="s">
        <v>18</v>
      </c>
      <c r="D55" s="9">
        <v>2</v>
      </c>
      <c r="E55" s="14">
        <v>191.4</v>
      </c>
      <c r="F55" s="14">
        <f>E55*1.065</f>
        <v>203.841</v>
      </c>
      <c r="G55" s="14">
        <f>D55*F55</f>
        <v>407.682</v>
      </c>
      <c r="H55" s="33" t="s">
        <v>15</v>
      </c>
      <c r="I55" s="31"/>
      <c r="J55" s="32"/>
    </row>
    <row r="56" spans="1:10" ht="15">
      <c r="A56" s="7"/>
      <c r="B56" s="16" t="s">
        <v>359</v>
      </c>
      <c r="C56" s="7" t="s">
        <v>18</v>
      </c>
      <c r="D56" s="9">
        <v>1</v>
      </c>
      <c r="E56" s="14">
        <v>191.4</v>
      </c>
      <c r="F56" s="14">
        <f>E56*1.065</f>
        <v>203.841</v>
      </c>
      <c r="G56" s="14">
        <f>D56*F56</f>
        <v>203.841</v>
      </c>
      <c r="H56" s="33" t="s">
        <v>15</v>
      </c>
      <c r="I56" s="31"/>
      <c r="J56" s="32"/>
    </row>
    <row r="57" spans="1:10" ht="15">
      <c r="A57" s="7"/>
      <c r="B57" s="16" t="s">
        <v>365</v>
      </c>
      <c r="C57" s="7" t="s">
        <v>18</v>
      </c>
      <c r="D57" s="9">
        <v>1</v>
      </c>
      <c r="E57" s="14">
        <v>191.4</v>
      </c>
      <c r="F57" s="14">
        <f>E57*1.065</f>
        <v>203.841</v>
      </c>
      <c r="G57" s="14">
        <f>D57*F57</f>
        <v>203.841</v>
      </c>
      <c r="H57" s="33" t="s">
        <v>15</v>
      </c>
      <c r="I57" s="31"/>
      <c r="J57" s="32"/>
    </row>
    <row r="58" spans="1:10" ht="15.75">
      <c r="A58" s="21"/>
      <c r="B58" s="21" t="s">
        <v>19</v>
      </c>
      <c r="C58" s="21" t="s">
        <v>18</v>
      </c>
      <c r="D58" s="25">
        <f>SUM(D55:D57)</f>
        <v>4</v>
      </c>
      <c r="E58" s="21"/>
      <c r="F58" s="21"/>
      <c r="G58" s="23">
        <f>SUM(G55:G57)</f>
        <v>815.364</v>
      </c>
      <c r="H58" s="34"/>
      <c r="I58" s="35"/>
      <c r="J58" s="36"/>
    </row>
    <row r="59" spans="1:10" ht="15.75">
      <c r="A59" s="7"/>
      <c r="B59" s="30" t="s">
        <v>23</v>
      </c>
      <c r="C59" s="37"/>
      <c r="D59" s="37"/>
      <c r="E59" s="37"/>
      <c r="F59" s="37"/>
      <c r="G59" s="37"/>
      <c r="H59" s="37"/>
      <c r="I59" s="37"/>
      <c r="J59" s="38"/>
    </row>
    <row r="60" spans="1:10" ht="15">
      <c r="A60" s="7"/>
      <c r="B60" s="16" t="s">
        <v>357</v>
      </c>
      <c r="C60" s="7" t="s">
        <v>18</v>
      </c>
      <c r="D60" s="9">
        <v>2</v>
      </c>
      <c r="E60" s="14">
        <v>181.09</v>
      </c>
      <c r="F60" s="14">
        <f>E60*1.065</f>
        <v>192.86085</v>
      </c>
      <c r="G60" s="14">
        <f>D60*F60</f>
        <v>385.7217</v>
      </c>
      <c r="H60" s="33" t="s">
        <v>15</v>
      </c>
      <c r="I60" s="31"/>
      <c r="J60" s="32"/>
    </row>
    <row r="61" spans="1:10" ht="15">
      <c r="A61" s="7"/>
      <c r="B61" s="16" t="s">
        <v>359</v>
      </c>
      <c r="C61" s="7" t="s">
        <v>18</v>
      </c>
      <c r="D61" s="9">
        <v>1</v>
      </c>
      <c r="E61" s="14">
        <v>181.09</v>
      </c>
      <c r="F61" s="14">
        <f>E61*1.065</f>
        <v>192.86085</v>
      </c>
      <c r="G61" s="14">
        <f>D61*F61</f>
        <v>192.86085</v>
      </c>
      <c r="H61" s="33" t="s">
        <v>15</v>
      </c>
      <c r="I61" s="31"/>
      <c r="J61" s="32"/>
    </row>
    <row r="62" spans="1:10" ht="15.75">
      <c r="A62" s="21"/>
      <c r="B62" s="21" t="s">
        <v>19</v>
      </c>
      <c r="C62" s="21" t="s">
        <v>18</v>
      </c>
      <c r="D62" s="25">
        <f>SUM(D60:D61)</f>
        <v>3</v>
      </c>
      <c r="E62" s="21"/>
      <c r="F62" s="21"/>
      <c r="G62" s="23">
        <f>SUM(G60:G61)</f>
        <v>578.58255</v>
      </c>
      <c r="H62" s="34"/>
      <c r="I62" s="35"/>
      <c r="J62" s="36"/>
    </row>
    <row r="63" spans="1:10" ht="15.75">
      <c r="A63" s="7"/>
      <c r="B63" s="30" t="s">
        <v>32</v>
      </c>
      <c r="C63" s="31"/>
      <c r="D63" s="31"/>
      <c r="E63" s="31"/>
      <c r="F63" s="31"/>
      <c r="G63" s="31"/>
      <c r="H63" s="31"/>
      <c r="I63" s="31"/>
      <c r="J63" s="32"/>
    </row>
    <row r="64" spans="1:10" ht="15">
      <c r="A64" s="7"/>
      <c r="B64" s="16" t="s">
        <v>349</v>
      </c>
      <c r="C64" s="7" t="s">
        <v>18</v>
      </c>
      <c r="D64" s="9">
        <v>2</v>
      </c>
      <c r="E64" s="7"/>
      <c r="F64" s="7">
        <v>473</v>
      </c>
      <c r="G64" s="14">
        <f>D64*F64</f>
        <v>946</v>
      </c>
      <c r="H64" s="33" t="s">
        <v>212</v>
      </c>
      <c r="I64" s="31"/>
      <c r="J64" s="32"/>
    </row>
    <row r="65" spans="1:10" ht="15">
      <c r="A65" s="7"/>
      <c r="B65" s="16" t="s">
        <v>366</v>
      </c>
      <c r="C65" s="7" t="s">
        <v>18</v>
      </c>
      <c r="D65" s="9">
        <v>2</v>
      </c>
      <c r="E65" s="7"/>
      <c r="F65" s="7">
        <v>473</v>
      </c>
      <c r="G65" s="14">
        <f>D65*F65</f>
        <v>946</v>
      </c>
      <c r="H65" s="33" t="s">
        <v>212</v>
      </c>
      <c r="I65" s="31"/>
      <c r="J65" s="32"/>
    </row>
    <row r="66" spans="1:10" ht="15.75">
      <c r="A66" s="21"/>
      <c r="B66" s="21" t="s">
        <v>19</v>
      </c>
      <c r="C66" s="21" t="s">
        <v>18</v>
      </c>
      <c r="D66" s="25">
        <f>SUM(D64:D65)</f>
        <v>4</v>
      </c>
      <c r="E66" s="21"/>
      <c r="F66" s="21"/>
      <c r="G66" s="23">
        <f>SUM(G64:G65)</f>
        <v>1892</v>
      </c>
      <c r="H66" s="34"/>
      <c r="I66" s="35"/>
      <c r="J66" s="36"/>
    </row>
    <row r="67" spans="1:10" ht="16.5" customHeight="1">
      <c r="A67" s="7"/>
      <c r="B67" s="30" t="s">
        <v>24</v>
      </c>
      <c r="C67" s="31"/>
      <c r="D67" s="31"/>
      <c r="E67" s="31"/>
      <c r="F67" s="31"/>
      <c r="G67" s="31"/>
      <c r="H67" s="31"/>
      <c r="I67" s="31"/>
      <c r="J67" s="32"/>
    </row>
    <row r="68" spans="1:10" ht="27" customHeight="1">
      <c r="A68" s="7"/>
      <c r="B68" s="16" t="s">
        <v>353</v>
      </c>
      <c r="C68" s="7" t="s">
        <v>18</v>
      </c>
      <c r="D68" s="9">
        <v>1</v>
      </c>
      <c r="E68" s="7">
        <v>648.1</v>
      </c>
      <c r="F68" s="14">
        <f>E68*1.065</f>
        <v>690.2265</v>
      </c>
      <c r="G68" s="14">
        <f>D68*F68</f>
        <v>690.2265</v>
      </c>
      <c r="H68" s="18" t="s">
        <v>288</v>
      </c>
      <c r="I68" s="19"/>
      <c r="J68" s="20"/>
    </row>
    <row r="69" spans="1:10" ht="13.5" customHeight="1">
      <c r="A69" s="7"/>
      <c r="B69" s="8" t="s">
        <v>35</v>
      </c>
      <c r="C69" s="7" t="s">
        <v>18</v>
      </c>
      <c r="D69" s="9">
        <v>3</v>
      </c>
      <c r="E69" s="9">
        <v>13.73</v>
      </c>
      <c r="F69" s="14">
        <f>E69*1.065</f>
        <v>14.622449999999999</v>
      </c>
      <c r="G69" s="14">
        <f>D69*F69</f>
        <v>43.867349999999995</v>
      </c>
      <c r="H69" s="18"/>
      <c r="I69" s="19"/>
      <c r="J69" s="20"/>
    </row>
    <row r="70" spans="1:10" ht="14.25" customHeight="1">
      <c r="A70" s="7"/>
      <c r="B70" s="8" t="s">
        <v>38</v>
      </c>
      <c r="C70" s="7" t="s">
        <v>36</v>
      </c>
      <c r="D70" s="9">
        <f>D68*0.124</f>
        <v>0.124</v>
      </c>
      <c r="E70" s="7">
        <v>166.89</v>
      </c>
      <c r="F70" s="14">
        <f>E70*1.065</f>
        <v>177.73784999999998</v>
      </c>
      <c r="G70" s="14">
        <f>D70*F70</f>
        <v>22.039493399999998</v>
      </c>
      <c r="H70" s="18"/>
      <c r="I70" s="19"/>
      <c r="J70" s="20"/>
    </row>
    <row r="71" spans="1:10" ht="13.5" customHeight="1">
      <c r="A71" s="7"/>
      <c r="B71" s="8" t="s">
        <v>37</v>
      </c>
      <c r="C71" s="7" t="s">
        <v>36</v>
      </c>
      <c r="D71" s="9">
        <f>D68*0.016</f>
        <v>0.016</v>
      </c>
      <c r="E71" s="9">
        <v>722.12</v>
      </c>
      <c r="F71" s="14">
        <f>E71*1.065</f>
        <v>769.0577999999999</v>
      </c>
      <c r="G71" s="14">
        <f>D71*F71</f>
        <v>12.304924799999998</v>
      </c>
      <c r="H71" s="18"/>
      <c r="I71" s="19"/>
      <c r="J71" s="20"/>
    </row>
    <row r="72" spans="1:10" ht="16.5" customHeight="1">
      <c r="A72" s="21"/>
      <c r="B72" s="21" t="s">
        <v>17</v>
      </c>
      <c r="C72" s="21"/>
      <c r="D72" s="25">
        <f>D68</f>
        <v>1</v>
      </c>
      <c r="E72" s="21"/>
      <c r="F72" s="21"/>
      <c r="G72" s="23">
        <f>SUM(G68:G71)</f>
        <v>768.4382681999999</v>
      </c>
      <c r="H72" s="34"/>
      <c r="I72" s="35"/>
      <c r="J72" s="36"/>
    </row>
    <row r="73" spans="1:10" ht="15.75">
      <c r="A73" s="10"/>
      <c r="B73" s="10" t="s">
        <v>25</v>
      </c>
      <c r="C73" s="10"/>
      <c r="D73" s="10"/>
      <c r="E73" s="10"/>
      <c r="F73" s="10"/>
      <c r="G73" s="11">
        <f>G53+G38+G33+G19+G72+G66+G62+G58</f>
        <v>44355.676218199995</v>
      </c>
      <c r="H73" s="27"/>
      <c r="I73" s="28"/>
      <c r="J73" s="29"/>
    </row>
    <row r="74" spans="1:10" ht="15.75">
      <c r="A74" s="12"/>
      <c r="B74" s="13"/>
      <c r="C74" s="13"/>
      <c r="D74" s="13"/>
      <c r="E74" s="13"/>
      <c r="F74" s="13"/>
      <c r="G74" s="13"/>
      <c r="H74" s="13"/>
      <c r="I74" s="13"/>
      <c r="J74" s="12"/>
    </row>
    <row r="75" spans="1:10" ht="15.75">
      <c r="A75" s="12"/>
      <c r="B75" s="13"/>
      <c r="C75" s="13"/>
      <c r="D75" s="13"/>
      <c r="E75" s="13"/>
      <c r="F75" s="13"/>
      <c r="G75" s="13"/>
      <c r="H75" s="13"/>
      <c r="I75" s="13"/>
      <c r="J75" s="12"/>
    </row>
    <row r="76" spans="1:10" ht="15.75">
      <c r="A76" s="12"/>
      <c r="B76" s="13" t="s">
        <v>26</v>
      </c>
      <c r="C76" s="13"/>
      <c r="D76" s="13"/>
      <c r="E76" s="13"/>
      <c r="F76" s="13"/>
      <c r="G76" s="13"/>
      <c r="H76" s="13"/>
      <c r="I76" s="13"/>
      <c r="J76" s="12"/>
    </row>
    <row r="77" spans="1:10" ht="15.75">
      <c r="A77" s="12"/>
      <c r="B77" s="13" t="s">
        <v>27</v>
      </c>
      <c r="C77" s="13"/>
      <c r="D77" s="13"/>
      <c r="E77" s="13"/>
      <c r="F77" s="13"/>
      <c r="G77" s="13"/>
      <c r="H77" s="13" t="s">
        <v>28</v>
      </c>
      <c r="I77" s="13"/>
      <c r="J77" s="12"/>
    </row>
    <row r="78" spans="1:10" ht="15">
      <c r="A78" s="12"/>
      <c r="B78" s="12"/>
      <c r="C78" s="12"/>
      <c r="D78" s="12"/>
      <c r="E78" s="12"/>
      <c r="F78" s="12"/>
      <c r="G78" s="12"/>
      <c r="H78" s="12"/>
      <c r="I78" s="12"/>
      <c r="J78" s="12"/>
    </row>
  </sheetData>
  <sheetProtection/>
  <mergeCells count="67">
    <mergeCell ref="H31:J31"/>
    <mergeCell ref="H30:J30"/>
    <mergeCell ref="B59:J59"/>
    <mergeCell ref="H60:J60"/>
    <mergeCell ref="H62:J62"/>
    <mergeCell ref="H58:J58"/>
    <mergeCell ref="H61:J61"/>
    <mergeCell ref="H51:J51"/>
    <mergeCell ref="H50:J50"/>
    <mergeCell ref="H56:J56"/>
    <mergeCell ref="H42:J42"/>
    <mergeCell ref="H29:J29"/>
    <mergeCell ref="B67:J67"/>
    <mergeCell ref="H72:J72"/>
    <mergeCell ref="H52:J52"/>
    <mergeCell ref="H53:J53"/>
    <mergeCell ref="B54:J54"/>
    <mergeCell ref="H55:J55"/>
    <mergeCell ref="H44:J44"/>
    <mergeCell ref="H45:J45"/>
    <mergeCell ref="H73:J73"/>
    <mergeCell ref="B63:J63"/>
    <mergeCell ref="H64:J64"/>
    <mergeCell ref="H65:J65"/>
    <mergeCell ref="H66:J66"/>
    <mergeCell ref="H57:J57"/>
    <mergeCell ref="H46:J46"/>
    <mergeCell ref="H47:J47"/>
    <mergeCell ref="H48:J48"/>
    <mergeCell ref="H49:J49"/>
    <mergeCell ref="H37:J37"/>
    <mergeCell ref="H38:J38"/>
    <mergeCell ref="B39:J39"/>
    <mergeCell ref="H40:J40"/>
    <mergeCell ref="H41:J41"/>
    <mergeCell ref="H43:J43"/>
    <mergeCell ref="H32:J32"/>
    <mergeCell ref="H33:J33"/>
    <mergeCell ref="B34:J34"/>
    <mergeCell ref="H35:J35"/>
    <mergeCell ref="H36:J36"/>
    <mergeCell ref="H22:J22"/>
    <mergeCell ref="H23:J23"/>
    <mergeCell ref="H25:J25"/>
    <mergeCell ref="H26:J26"/>
    <mergeCell ref="H27:J27"/>
    <mergeCell ref="H28:J28"/>
    <mergeCell ref="H24:J24"/>
    <mergeCell ref="H14:J14"/>
    <mergeCell ref="H15:J15"/>
    <mergeCell ref="H16:J16"/>
    <mergeCell ref="H19:J19"/>
    <mergeCell ref="B20:J20"/>
    <mergeCell ref="H21:J21"/>
    <mergeCell ref="H6:J6"/>
    <mergeCell ref="B7:J7"/>
    <mergeCell ref="H9:J9"/>
    <mergeCell ref="H10:J10"/>
    <mergeCell ref="H11:J11"/>
    <mergeCell ref="H13:J13"/>
    <mergeCell ref="H12:J12"/>
    <mergeCell ref="A1:J1"/>
    <mergeCell ref="A2:J2"/>
    <mergeCell ref="A3:J3"/>
    <mergeCell ref="F4:F5"/>
    <mergeCell ref="H4:J4"/>
    <mergeCell ref="H5:J5"/>
  </mergeCells>
  <printOptions/>
  <pageMargins left="0.21" right="0.18" top="0.22" bottom="0.25" header="0.2" footer="0.25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55"/>
  <sheetViews>
    <sheetView zoomScalePageLayoutView="0" workbookViewId="0" topLeftCell="A1">
      <selection activeCell="A49" sqref="A8:J49"/>
    </sheetView>
  </sheetViews>
  <sheetFormatPr defaultColWidth="9.140625" defaultRowHeight="12.75"/>
  <cols>
    <col min="1" max="1" width="8.140625" style="0" customWidth="1"/>
    <col min="2" max="2" width="41.8515625" style="0" customWidth="1"/>
    <col min="3" max="3" width="6.57421875" style="0" customWidth="1"/>
    <col min="4" max="5" width="9.57421875" style="0" customWidth="1"/>
    <col min="6" max="6" width="11.57421875" style="0" customWidth="1"/>
    <col min="7" max="7" width="14.57421875" style="0" customWidth="1"/>
    <col min="10" max="10" width="24.421875" style="0" customWidth="1"/>
  </cols>
  <sheetData>
    <row r="1" spans="1:10" ht="15.75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1"/>
    </row>
    <row r="2" spans="1:10" ht="15.75">
      <c r="A2" s="39" t="s">
        <v>313</v>
      </c>
      <c r="B2" s="40"/>
      <c r="C2" s="40"/>
      <c r="D2" s="40"/>
      <c r="E2" s="40"/>
      <c r="F2" s="40"/>
      <c r="G2" s="40"/>
      <c r="H2" s="40"/>
      <c r="I2" s="40"/>
      <c r="J2" s="41"/>
    </row>
    <row r="3" spans="1:10" ht="15.75">
      <c r="A3" s="42" t="s">
        <v>1</v>
      </c>
      <c r="B3" s="43"/>
      <c r="C3" s="43"/>
      <c r="D3" s="43"/>
      <c r="E3" s="43"/>
      <c r="F3" s="43"/>
      <c r="G3" s="43"/>
      <c r="H3" s="43"/>
      <c r="I3" s="43"/>
      <c r="J3" s="44"/>
    </row>
    <row r="4" spans="1:10" ht="12.7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45" t="s">
        <v>47</v>
      </c>
      <c r="G4" s="1" t="s">
        <v>7</v>
      </c>
      <c r="H4" s="47" t="s">
        <v>8</v>
      </c>
      <c r="I4" s="48"/>
      <c r="J4" s="49"/>
    </row>
    <row r="5" spans="1:10" ht="12.75">
      <c r="A5" s="1" t="s">
        <v>30</v>
      </c>
      <c r="B5" s="1" t="s">
        <v>9</v>
      </c>
      <c r="C5" s="1" t="s">
        <v>10</v>
      </c>
      <c r="D5" s="1" t="s">
        <v>11</v>
      </c>
      <c r="E5" s="1"/>
      <c r="F5" s="46"/>
      <c r="G5" s="1"/>
      <c r="H5" s="47"/>
      <c r="I5" s="48"/>
      <c r="J5" s="49"/>
    </row>
    <row r="6" spans="1:10" ht="14.25" customHeight="1">
      <c r="A6" s="2"/>
      <c r="B6" s="3" t="s">
        <v>12</v>
      </c>
      <c r="C6" s="2"/>
      <c r="D6" s="2"/>
      <c r="E6" s="2"/>
      <c r="F6" s="2"/>
      <c r="G6" s="2"/>
      <c r="H6" s="39"/>
      <c r="I6" s="40"/>
      <c r="J6" s="41"/>
    </row>
    <row r="7" spans="1:10" ht="15.75">
      <c r="A7" s="2"/>
      <c r="B7" s="50" t="s">
        <v>13</v>
      </c>
      <c r="C7" s="51"/>
      <c r="D7" s="51"/>
      <c r="E7" s="51"/>
      <c r="F7" s="51"/>
      <c r="G7" s="51"/>
      <c r="H7" s="51"/>
      <c r="I7" s="51"/>
      <c r="J7" s="52"/>
    </row>
    <row r="8" spans="1:10" ht="15">
      <c r="A8" s="17"/>
      <c r="B8" s="16" t="s">
        <v>318</v>
      </c>
      <c r="C8" s="7" t="s">
        <v>14</v>
      </c>
      <c r="D8" s="15">
        <v>15</v>
      </c>
      <c r="E8" s="7"/>
      <c r="F8" s="7">
        <v>267</v>
      </c>
      <c r="G8" s="14">
        <f aca="true" t="shared" si="0" ref="G8:G15">D8*F8</f>
        <v>4005</v>
      </c>
      <c r="H8" s="18" t="s">
        <v>29</v>
      </c>
      <c r="I8" s="19"/>
      <c r="J8" s="20"/>
    </row>
    <row r="9" spans="1:10" ht="15">
      <c r="A9" s="17"/>
      <c r="B9" s="16" t="s">
        <v>323</v>
      </c>
      <c r="C9" s="7" t="s">
        <v>14</v>
      </c>
      <c r="D9" s="15">
        <v>3</v>
      </c>
      <c r="E9" s="7"/>
      <c r="F9" s="7">
        <v>267</v>
      </c>
      <c r="G9" s="14">
        <f>D9*F9</f>
        <v>801</v>
      </c>
      <c r="H9" s="33" t="s">
        <v>41</v>
      </c>
      <c r="I9" s="31"/>
      <c r="J9" s="32"/>
    </row>
    <row r="10" spans="1:10" ht="15">
      <c r="A10" s="17"/>
      <c r="B10" s="16" t="s">
        <v>321</v>
      </c>
      <c r="C10" s="7" t="s">
        <v>14</v>
      </c>
      <c r="D10" s="15">
        <v>1</v>
      </c>
      <c r="E10" s="7"/>
      <c r="F10" s="7">
        <v>267</v>
      </c>
      <c r="G10" s="14">
        <f>D10*F10</f>
        <v>267</v>
      </c>
      <c r="H10" s="33" t="s">
        <v>41</v>
      </c>
      <c r="I10" s="31"/>
      <c r="J10" s="32"/>
    </row>
    <row r="11" spans="1:10" ht="15">
      <c r="A11" s="17"/>
      <c r="B11" s="16" t="s">
        <v>314</v>
      </c>
      <c r="C11" s="7" t="s">
        <v>14</v>
      </c>
      <c r="D11" s="15">
        <v>0.5</v>
      </c>
      <c r="E11" s="7"/>
      <c r="F11" s="7">
        <v>267</v>
      </c>
      <c r="G11" s="14">
        <f>D11*F11</f>
        <v>133.5</v>
      </c>
      <c r="H11" s="33" t="s">
        <v>41</v>
      </c>
      <c r="I11" s="31"/>
      <c r="J11" s="32"/>
    </row>
    <row r="12" spans="1:10" ht="15">
      <c r="A12" s="17"/>
      <c r="B12" s="16" t="s">
        <v>317</v>
      </c>
      <c r="C12" s="7" t="s">
        <v>14</v>
      </c>
      <c r="D12" s="15">
        <v>1</v>
      </c>
      <c r="E12" s="7"/>
      <c r="F12" s="7">
        <v>267</v>
      </c>
      <c r="G12" s="14">
        <f>D12*F12</f>
        <v>267</v>
      </c>
      <c r="H12" s="33" t="s">
        <v>41</v>
      </c>
      <c r="I12" s="31"/>
      <c r="J12" s="32"/>
    </row>
    <row r="13" spans="1:10" ht="15">
      <c r="A13" s="17"/>
      <c r="B13" s="16" t="s">
        <v>319</v>
      </c>
      <c r="C13" s="7" t="s">
        <v>14</v>
      </c>
      <c r="D13" s="15">
        <v>3</v>
      </c>
      <c r="E13" s="7"/>
      <c r="F13" s="7">
        <v>267</v>
      </c>
      <c r="G13" s="14">
        <f t="shared" si="0"/>
        <v>801</v>
      </c>
      <c r="H13" s="33" t="s">
        <v>320</v>
      </c>
      <c r="I13" s="31"/>
      <c r="J13" s="32"/>
    </row>
    <row r="14" spans="1:10" ht="15">
      <c r="A14" s="17"/>
      <c r="B14" s="16" t="s">
        <v>315</v>
      </c>
      <c r="C14" s="7" t="s">
        <v>14</v>
      </c>
      <c r="D14" s="15">
        <v>11</v>
      </c>
      <c r="E14" s="7"/>
      <c r="F14" s="7">
        <v>267</v>
      </c>
      <c r="G14" s="14">
        <f t="shared" si="0"/>
        <v>2937</v>
      </c>
      <c r="H14" s="33" t="s">
        <v>316</v>
      </c>
      <c r="I14" s="31"/>
      <c r="J14" s="32"/>
    </row>
    <row r="15" spans="1:10" ht="15">
      <c r="A15" s="17"/>
      <c r="B15" s="16" t="s">
        <v>336</v>
      </c>
      <c r="C15" s="7" t="s">
        <v>14</v>
      </c>
      <c r="D15" s="15">
        <v>25</v>
      </c>
      <c r="E15" s="7"/>
      <c r="F15" s="7">
        <v>267</v>
      </c>
      <c r="G15" s="14">
        <f t="shared" si="0"/>
        <v>6675</v>
      </c>
      <c r="H15" s="33" t="s">
        <v>41</v>
      </c>
      <c r="I15" s="31"/>
      <c r="J15" s="32"/>
    </row>
    <row r="16" spans="1:10" ht="15">
      <c r="A16" s="17"/>
      <c r="B16" s="16" t="s">
        <v>334</v>
      </c>
      <c r="C16" s="7" t="s">
        <v>14</v>
      </c>
      <c r="D16" s="15">
        <v>4</v>
      </c>
      <c r="E16" s="7"/>
      <c r="F16" s="7">
        <v>267</v>
      </c>
      <c r="G16" s="14">
        <f>D16*F16</f>
        <v>1068</v>
      </c>
      <c r="H16" s="18" t="s">
        <v>29</v>
      </c>
      <c r="I16" s="19"/>
      <c r="J16" s="20"/>
    </row>
    <row r="17" spans="1:10" ht="15.75">
      <c r="A17" s="7"/>
      <c r="B17" s="21" t="s">
        <v>17</v>
      </c>
      <c r="C17" s="21" t="s">
        <v>14</v>
      </c>
      <c r="D17" s="22">
        <f>SUM(D8:D16)</f>
        <v>63.5</v>
      </c>
      <c r="E17" s="21"/>
      <c r="F17" s="21"/>
      <c r="G17" s="23">
        <f>SUM(G8:G16)</f>
        <v>16954.5</v>
      </c>
      <c r="H17" s="33"/>
      <c r="I17" s="31"/>
      <c r="J17" s="32"/>
    </row>
    <row r="18" spans="1:10" ht="15.75">
      <c r="A18" s="7"/>
      <c r="B18" s="30" t="s">
        <v>21</v>
      </c>
      <c r="C18" s="37"/>
      <c r="D18" s="37"/>
      <c r="E18" s="37"/>
      <c r="F18" s="37"/>
      <c r="G18" s="37"/>
      <c r="H18" s="37"/>
      <c r="I18" s="37"/>
      <c r="J18" s="38"/>
    </row>
    <row r="19" spans="1:10" ht="15">
      <c r="A19" s="24"/>
      <c r="B19" s="16" t="s">
        <v>328</v>
      </c>
      <c r="C19" s="7" t="s">
        <v>18</v>
      </c>
      <c r="D19" s="9">
        <v>3</v>
      </c>
      <c r="E19" s="7">
        <v>160.44</v>
      </c>
      <c r="F19" s="14">
        <f aca="true" t="shared" si="1" ref="F19:F26">E19*1.065</f>
        <v>170.8686</v>
      </c>
      <c r="G19" s="14">
        <f aca="true" t="shared" si="2" ref="G19:G26">D19*F19</f>
        <v>512.6057999999999</v>
      </c>
      <c r="H19" s="33" t="s">
        <v>29</v>
      </c>
      <c r="I19" s="31"/>
      <c r="J19" s="32"/>
    </row>
    <row r="20" spans="1:10" ht="15">
      <c r="A20" s="24"/>
      <c r="B20" s="16" t="s">
        <v>332</v>
      </c>
      <c r="C20" s="7" t="s">
        <v>18</v>
      </c>
      <c r="D20" s="9">
        <v>5</v>
      </c>
      <c r="E20" s="7">
        <v>160.44</v>
      </c>
      <c r="F20" s="14">
        <f>E20*1.065</f>
        <v>170.8686</v>
      </c>
      <c r="G20" s="14">
        <f>D20*F20</f>
        <v>854.343</v>
      </c>
      <c r="H20" s="33" t="s">
        <v>29</v>
      </c>
      <c r="I20" s="31"/>
      <c r="J20" s="32"/>
    </row>
    <row r="21" spans="1:10" ht="15">
      <c r="A21" s="24"/>
      <c r="B21" s="16" t="s">
        <v>325</v>
      </c>
      <c r="C21" s="7" t="s">
        <v>18</v>
      </c>
      <c r="D21" s="9">
        <v>2</v>
      </c>
      <c r="E21" s="7">
        <v>160.44</v>
      </c>
      <c r="F21" s="14">
        <f t="shared" si="1"/>
        <v>170.8686</v>
      </c>
      <c r="G21" s="14">
        <f t="shared" si="2"/>
        <v>341.7372</v>
      </c>
      <c r="H21" s="33" t="s">
        <v>29</v>
      </c>
      <c r="I21" s="31"/>
      <c r="J21" s="32"/>
    </row>
    <row r="22" spans="1:10" ht="15">
      <c r="A22" s="24"/>
      <c r="B22" s="16" t="s">
        <v>329</v>
      </c>
      <c r="C22" s="7" t="s">
        <v>18</v>
      </c>
      <c r="D22" s="9">
        <v>1</v>
      </c>
      <c r="E22" s="7">
        <v>160.44</v>
      </c>
      <c r="F22" s="14">
        <f t="shared" si="1"/>
        <v>170.8686</v>
      </c>
      <c r="G22" s="14">
        <f t="shared" si="2"/>
        <v>170.8686</v>
      </c>
      <c r="H22" s="33" t="s">
        <v>29</v>
      </c>
      <c r="I22" s="31"/>
      <c r="J22" s="32"/>
    </row>
    <row r="23" spans="1:10" ht="15">
      <c r="A23" s="24"/>
      <c r="B23" s="16" t="s">
        <v>330</v>
      </c>
      <c r="C23" s="7" t="s">
        <v>18</v>
      </c>
      <c r="D23" s="9">
        <v>1</v>
      </c>
      <c r="E23" s="7">
        <v>160.44</v>
      </c>
      <c r="F23" s="14">
        <f>E23*1.065</f>
        <v>170.8686</v>
      </c>
      <c r="G23" s="14">
        <f>D23*F23</f>
        <v>170.8686</v>
      </c>
      <c r="H23" s="33" t="s">
        <v>29</v>
      </c>
      <c r="I23" s="31"/>
      <c r="J23" s="32"/>
    </row>
    <row r="24" spans="1:10" ht="15">
      <c r="A24" s="24"/>
      <c r="B24" s="16" t="s">
        <v>326</v>
      </c>
      <c r="C24" s="7" t="s">
        <v>18</v>
      </c>
      <c r="D24" s="9">
        <v>3</v>
      </c>
      <c r="E24" s="7">
        <v>160.44</v>
      </c>
      <c r="F24" s="14">
        <f t="shared" si="1"/>
        <v>170.8686</v>
      </c>
      <c r="G24" s="14">
        <f t="shared" si="2"/>
        <v>512.6057999999999</v>
      </c>
      <c r="H24" s="33" t="s">
        <v>29</v>
      </c>
      <c r="I24" s="31"/>
      <c r="J24" s="32"/>
    </row>
    <row r="25" spans="1:10" ht="15">
      <c r="A25" s="24"/>
      <c r="B25" s="16" t="s">
        <v>333</v>
      </c>
      <c r="C25" s="7" t="s">
        <v>18</v>
      </c>
      <c r="D25" s="9">
        <v>2</v>
      </c>
      <c r="E25" s="7">
        <v>160.44</v>
      </c>
      <c r="F25" s="14">
        <f t="shared" si="1"/>
        <v>170.8686</v>
      </c>
      <c r="G25" s="14">
        <f t="shared" si="2"/>
        <v>341.7372</v>
      </c>
      <c r="H25" s="33" t="s">
        <v>29</v>
      </c>
      <c r="I25" s="31"/>
      <c r="J25" s="32"/>
    </row>
    <row r="26" spans="1:10" ht="15">
      <c r="A26" s="24"/>
      <c r="B26" s="16" t="s">
        <v>327</v>
      </c>
      <c r="C26" s="7" t="s">
        <v>18</v>
      </c>
      <c r="D26" s="9">
        <v>1</v>
      </c>
      <c r="E26" s="7">
        <v>160.44</v>
      </c>
      <c r="F26" s="14">
        <f t="shared" si="1"/>
        <v>170.8686</v>
      </c>
      <c r="G26" s="14">
        <f t="shared" si="2"/>
        <v>170.8686</v>
      </c>
      <c r="H26" s="33" t="s">
        <v>29</v>
      </c>
      <c r="I26" s="31"/>
      <c r="J26" s="32"/>
    </row>
    <row r="27" spans="1:10" ht="15.75">
      <c r="A27" s="21"/>
      <c r="B27" s="21" t="s">
        <v>17</v>
      </c>
      <c r="C27" s="21" t="s">
        <v>18</v>
      </c>
      <c r="D27" s="25">
        <f>SUM(D19:D26)</f>
        <v>18</v>
      </c>
      <c r="E27" s="21"/>
      <c r="F27" s="23"/>
      <c r="G27" s="23">
        <f>SUM(G19:G26)</f>
        <v>3075.6347999999994</v>
      </c>
      <c r="H27" s="34"/>
      <c r="I27" s="35"/>
      <c r="J27" s="36"/>
    </row>
    <row r="28" spans="1:10" ht="15.75">
      <c r="A28" s="7"/>
      <c r="B28" s="30" t="s">
        <v>20</v>
      </c>
      <c r="C28" s="37"/>
      <c r="D28" s="37"/>
      <c r="E28" s="37"/>
      <c r="F28" s="37"/>
      <c r="G28" s="37"/>
      <c r="H28" s="37"/>
      <c r="I28" s="37"/>
      <c r="J28" s="38"/>
    </row>
    <row r="29" spans="1:10" ht="15">
      <c r="A29" s="24"/>
      <c r="B29" s="16" t="s">
        <v>321</v>
      </c>
      <c r="C29" s="7" t="s">
        <v>18</v>
      </c>
      <c r="D29" s="9">
        <v>1</v>
      </c>
      <c r="E29" s="7"/>
      <c r="F29" s="7">
        <v>913</v>
      </c>
      <c r="G29" s="7">
        <f>D29*F29</f>
        <v>913</v>
      </c>
      <c r="H29" s="33" t="s">
        <v>41</v>
      </c>
      <c r="I29" s="31"/>
      <c r="J29" s="32"/>
    </row>
    <row r="30" spans="1:10" ht="15">
      <c r="A30" s="24"/>
      <c r="B30" s="16" t="s">
        <v>334</v>
      </c>
      <c r="C30" s="7" t="s">
        <v>18</v>
      </c>
      <c r="D30" s="9">
        <v>1</v>
      </c>
      <c r="E30" s="7"/>
      <c r="F30" s="7">
        <v>913</v>
      </c>
      <c r="G30" s="7">
        <f>D30*F30</f>
        <v>913</v>
      </c>
      <c r="H30" s="33" t="s">
        <v>282</v>
      </c>
      <c r="I30" s="31"/>
      <c r="J30" s="32"/>
    </row>
    <row r="31" spans="1:10" ht="15">
      <c r="A31" s="24"/>
      <c r="B31" s="16" t="s">
        <v>335</v>
      </c>
      <c r="C31" s="7" t="s">
        <v>18</v>
      </c>
      <c r="D31" s="9">
        <v>2</v>
      </c>
      <c r="E31" s="7"/>
      <c r="F31" s="7">
        <v>913</v>
      </c>
      <c r="G31" s="7">
        <f>D31*F31</f>
        <v>1826</v>
      </c>
      <c r="H31" s="33" t="s">
        <v>282</v>
      </c>
      <c r="I31" s="31"/>
      <c r="J31" s="32"/>
    </row>
    <row r="32" spans="1:10" ht="15">
      <c r="A32" s="24"/>
      <c r="B32" s="16" t="s">
        <v>331</v>
      </c>
      <c r="C32" s="7" t="s">
        <v>18</v>
      </c>
      <c r="D32" s="9">
        <v>1</v>
      </c>
      <c r="E32" s="7"/>
      <c r="F32" s="7">
        <v>913</v>
      </c>
      <c r="G32" s="7">
        <f>D32*F32</f>
        <v>913</v>
      </c>
      <c r="H32" s="33" t="s">
        <v>282</v>
      </c>
      <c r="I32" s="31"/>
      <c r="J32" s="32"/>
    </row>
    <row r="33" spans="1:10" ht="15.75">
      <c r="A33" s="21"/>
      <c r="B33" s="21" t="s">
        <v>17</v>
      </c>
      <c r="C33" s="21" t="s">
        <v>18</v>
      </c>
      <c r="D33" s="25">
        <f>SUM(D29:D32)</f>
        <v>5</v>
      </c>
      <c r="E33" s="21"/>
      <c r="F33" s="21"/>
      <c r="G33" s="21">
        <f>SUM(G29:G32)</f>
        <v>4565</v>
      </c>
      <c r="H33" s="34"/>
      <c r="I33" s="35"/>
      <c r="J33" s="36"/>
    </row>
    <row r="34" spans="1:10" ht="15.75">
      <c r="A34" s="7"/>
      <c r="B34" s="30" t="s">
        <v>22</v>
      </c>
      <c r="C34" s="37"/>
      <c r="D34" s="37"/>
      <c r="E34" s="37"/>
      <c r="F34" s="37"/>
      <c r="G34" s="37"/>
      <c r="H34" s="37"/>
      <c r="I34" s="37"/>
      <c r="J34" s="38"/>
    </row>
    <row r="35" spans="1:10" ht="15">
      <c r="A35" s="17"/>
      <c r="B35" s="16" t="s">
        <v>324</v>
      </c>
      <c r="C35" s="7" t="s">
        <v>18</v>
      </c>
      <c r="D35" s="9">
        <v>2</v>
      </c>
      <c r="E35" s="7">
        <v>217.88</v>
      </c>
      <c r="F35" s="14">
        <f>E35*1.065</f>
        <v>232.04219999999998</v>
      </c>
      <c r="G35" s="14">
        <f>D35*F35</f>
        <v>464.08439999999996</v>
      </c>
      <c r="H35" s="33" t="s">
        <v>41</v>
      </c>
      <c r="I35" s="31"/>
      <c r="J35" s="32"/>
    </row>
    <row r="36" spans="1:10" ht="15.75">
      <c r="A36" s="21"/>
      <c r="B36" s="21" t="s">
        <v>17</v>
      </c>
      <c r="C36" s="21" t="s">
        <v>18</v>
      </c>
      <c r="D36" s="25">
        <f>SUM(D35:D35)</f>
        <v>2</v>
      </c>
      <c r="E36" s="21"/>
      <c r="F36" s="21"/>
      <c r="G36" s="23">
        <f>SUM(G35:G35)</f>
        <v>464.08439999999996</v>
      </c>
      <c r="H36" s="34"/>
      <c r="I36" s="35"/>
      <c r="J36" s="36"/>
    </row>
    <row r="37" spans="1:10" ht="15.75">
      <c r="A37" s="7"/>
      <c r="B37" s="30" t="s">
        <v>32</v>
      </c>
      <c r="C37" s="31"/>
      <c r="D37" s="31"/>
      <c r="E37" s="31"/>
      <c r="F37" s="31"/>
      <c r="G37" s="31"/>
      <c r="H37" s="31"/>
      <c r="I37" s="31"/>
      <c r="J37" s="32"/>
    </row>
    <row r="38" spans="1:10" ht="15">
      <c r="A38" s="7"/>
      <c r="B38" s="16" t="s">
        <v>286</v>
      </c>
      <c r="C38" s="7" t="s">
        <v>18</v>
      </c>
      <c r="D38" s="9">
        <v>16</v>
      </c>
      <c r="E38" s="7"/>
      <c r="F38" s="7">
        <v>473</v>
      </c>
      <c r="G38" s="14">
        <f>D38*F38</f>
        <v>7568</v>
      </c>
      <c r="H38" s="33" t="s">
        <v>212</v>
      </c>
      <c r="I38" s="31"/>
      <c r="J38" s="32"/>
    </row>
    <row r="39" spans="1:10" ht="15.75">
      <c r="A39" s="21"/>
      <c r="B39" s="21" t="s">
        <v>19</v>
      </c>
      <c r="C39" s="21" t="s">
        <v>18</v>
      </c>
      <c r="D39" s="25">
        <f>SUM(D38:D38)</f>
        <v>16</v>
      </c>
      <c r="E39" s="21"/>
      <c r="F39" s="21"/>
      <c r="G39" s="23">
        <f>SUM(G38:G38)</f>
        <v>7568</v>
      </c>
      <c r="H39" s="34"/>
      <c r="I39" s="35"/>
      <c r="J39" s="36"/>
    </row>
    <row r="40" spans="1:10" ht="13.5" customHeight="1">
      <c r="A40" s="7"/>
      <c r="B40" s="30" t="s">
        <v>45</v>
      </c>
      <c r="C40" s="37"/>
      <c r="D40" s="37"/>
      <c r="E40" s="37"/>
      <c r="F40" s="37"/>
      <c r="G40" s="37"/>
      <c r="H40" s="37"/>
      <c r="I40" s="37"/>
      <c r="J40" s="38"/>
    </row>
    <row r="41" spans="1:10" ht="15">
      <c r="A41" s="7"/>
      <c r="B41" s="16" t="s">
        <v>319</v>
      </c>
      <c r="C41" s="7" t="s">
        <v>18</v>
      </c>
      <c r="D41" s="9">
        <v>2</v>
      </c>
      <c r="E41" s="14"/>
      <c r="F41" s="14">
        <v>3134</v>
      </c>
      <c r="G41" s="14">
        <f>D41*F41</f>
        <v>6268</v>
      </c>
      <c r="H41" s="33" t="s">
        <v>320</v>
      </c>
      <c r="I41" s="53"/>
      <c r="J41" s="54"/>
    </row>
    <row r="42" spans="1:10" ht="30">
      <c r="A42" s="7"/>
      <c r="B42" s="16" t="s">
        <v>322</v>
      </c>
      <c r="C42" s="7" t="s">
        <v>18</v>
      </c>
      <c r="D42" s="9">
        <v>7</v>
      </c>
      <c r="E42" s="14"/>
      <c r="F42" s="14">
        <v>3134</v>
      </c>
      <c r="G42" s="14">
        <f>D42*F42</f>
        <v>21938</v>
      </c>
      <c r="H42" s="33" t="s">
        <v>320</v>
      </c>
      <c r="I42" s="53"/>
      <c r="J42" s="54"/>
    </row>
    <row r="43" spans="1:10" ht="13.5" customHeight="1">
      <c r="A43" s="21"/>
      <c r="B43" s="21" t="s">
        <v>19</v>
      </c>
      <c r="C43" s="21" t="s">
        <v>18</v>
      </c>
      <c r="D43" s="25">
        <f>SUM(D41:D42)</f>
        <v>9</v>
      </c>
      <c r="E43" s="21"/>
      <c r="F43" s="21"/>
      <c r="G43" s="23">
        <f>SUM(G41:G42)</f>
        <v>28206</v>
      </c>
      <c r="H43" s="34"/>
      <c r="I43" s="35"/>
      <c r="J43" s="36"/>
    </row>
    <row r="44" spans="1:10" ht="16.5" customHeight="1">
      <c r="A44" s="7"/>
      <c r="B44" s="30" t="s">
        <v>24</v>
      </c>
      <c r="C44" s="31"/>
      <c r="D44" s="31"/>
      <c r="E44" s="31"/>
      <c r="F44" s="31"/>
      <c r="G44" s="31"/>
      <c r="H44" s="31"/>
      <c r="I44" s="31"/>
      <c r="J44" s="32"/>
    </row>
    <row r="45" spans="1:10" ht="27" customHeight="1">
      <c r="A45" s="7"/>
      <c r="B45" s="16" t="s">
        <v>322</v>
      </c>
      <c r="C45" s="7" t="s">
        <v>18</v>
      </c>
      <c r="D45" s="9">
        <v>8</v>
      </c>
      <c r="E45" s="7">
        <v>648.1</v>
      </c>
      <c r="F45" s="14">
        <f>E45*1.065</f>
        <v>690.2265</v>
      </c>
      <c r="G45" s="14">
        <f>D45*F45</f>
        <v>5521.812</v>
      </c>
      <c r="H45" s="18" t="s">
        <v>288</v>
      </c>
      <c r="I45" s="19"/>
      <c r="J45" s="20"/>
    </row>
    <row r="46" spans="1:10" ht="13.5" customHeight="1">
      <c r="A46" s="7"/>
      <c r="B46" s="8" t="s">
        <v>35</v>
      </c>
      <c r="C46" s="7" t="s">
        <v>18</v>
      </c>
      <c r="D46" s="9">
        <v>14</v>
      </c>
      <c r="E46" s="9">
        <v>13.73</v>
      </c>
      <c r="F46" s="14">
        <f>E46*1.065</f>
        <v>14.622449999999999</v>
      </c>
      <c r="G46" s="14">
        <f>D46*F46</f>
        <v>204.71429999999998</v>
      </c>
      <c r="H46" s="18"/>
      <c r="I46" s="19"/>
      <c r="J46" s="20"/>
    </row>
    <row r="47" spans="1:10" ht="14.25" customHeight="1">
      <c r="A47" s="7"/>
      <c r="B47" s="8" t="s">
        <v>38</v>
      </c>
      <c r="C47" s="7" t="s">
        <v>36</v>
      </c>
      <c r="D47" s="9">
        <f>D45*0.124</f>
        <v>0.992</v>
      </c>
      <c r="E47" s="7">
        <v>166.89</v>
      </c>
      <c r="F47" s="14">
        <f>E47*1.065</f>
        <v>177.73784999999998</v>
      </c>
      <c r="G47" s="14">
        <f>D47*F47</f>
        <v>176.31594719999998</v>
      </c>
      <c r="H47" s="18"/>
      <c r="I47" s="19"/>
      <c r="J47" s="20"/>
    </row>
    <row r="48" spans="1:10" ht="13.5" customHeight="1">
      <c r="A48" s="7"/>
      <c r="B48" s="8" t="s">
        <v>37</v>
      </c>
      <c r="C48" s="7" t="s">
        <v>36</v>
      </c>
      <c r="D48" s="9">
        <f>D45*0.016</f>
        <v>0.128</v>
      </c>
      <c r="E48" s="9">
        <v>722.12</v>
      </c>
      <c r="F48" s="14">
        <f>E48*1.065</f>
        <v>769.0577999999999</v>
      </c>
      <c r="G48" s="14">
        <f>D48*F48</f>
        <v>98.43939839999999</v>
      </c>
      <c r="H48" s="18"/>
      <c r="I48" s="19"/>
      <c r="J48" s="20"/>
    </row>
    <row r="49" spans="1:10" ht="16.5" customHeight="1">
      <c r="A49" s="21"/>
      <c r="B49" s="21" t="s">
        <v>17</v>
      </c>
      <c r="C49" s="21"/>
      <c r="D49" s="25">
        <f>D45</f>
        <v>8</v>
      </c>
      <c r="E49" s="21"/>
      <c r="F49" s="21"/>
      <c r="G49" s="23">
        <f>SUM(G45:G48)</f>
        <v>6001.281645599999</v>
      </c>
      <c r="H49" s="34"/>
      <c r="I49" s="35"/>
      <c r="J49" s="36"/>
    </row>
    <row r="50" spans="1:10" ht="15.75">
      <c r="A50" s="10"/>
      <c r="B50" s="10" t="s">
        <v>25</v>
      </c>
      <c r="C50" s="10"/>
      <c r="D50" s="10"/>
      <c r="E50" s="10"/>
      <c r="F50" s="10"/>
      <c r="G50" s="11">
        <f>G36+G33+G27+G17+G49+G39+G43</f>
        <v>66834.5008456</v>
      </c>
      <c r="H50" s="27"/>
      <c r="I50" s="28"/>
      <c r="J50" s="29"/>
    </row>
    <row r="51" spans="1:10" ht="15.75">
      <c r="A51" s="12"/>
      <c r="B51" s="13"/>
      <c r="C51" s="13"/>
      <c r="D51" s="13"/>
      <c r="E51" s="13"/>
      <c r="F51" s="13"/>
      <c r="G51" s="13"/>
      <c r="H51" s="13"/>
      <c r="I51" s="13"/>
      <c r="J51" s="12"/>
    </row>
    <row r="52" spans="1:10" ht="15.75">
      <c r="A52" s="12"/>
      <c r="B52" s="13"/>
      <c r="C52" s="13"/>
      <c r="D52" s="13"/>
      <c r="E52" s="13"/>
      <c r="F52" s="13"/>
      <c r="G52" s="13"/>
      <c r="H52" s="13"/>
      <c r="I52" s="13"/>
      <c r="J52" s="12"/>
    </row>
    <row r="53" spans="1:10" ht="15.75">
      <c r="A53" s="12"/>
      <c r="B53" s="13" t="s">
        <v>26</v>
      </c>
      <c r="C53" s="13"/>
      <c r="D53" s="13"/>
      <c r="E53" s="13"/>
      <c r="F53" s="13"/>
      <c r="G53" s="13"/>
      <c r="H53" s="13"/>
      <c r="I53" s="13"/>
      <c r="J53" s="12"/>
    </row>
    <row r="54" spans="1:10" ht="15.75">
      <c r="A54" s="12"/>
      <c r="B54" s="13" t="s">
        <v>27</v>
      </c>
      <c r="C54" s="13"/>
      <c r="D54" s="13"/>
      <c r="E54" s="13"/>
      <c r="F54" s="13"/>
      <c r="G54" s="13"/>
      <c r="H54" s="13" t="s">
        <v>28</v>
      </c>
      <c r="I54" s="13"/>
      <c r="J54" s="12"/>
    </row>
    <row r="55" spans="1:10" ht="15">
      <c r="A55" s="12"/>
      <c r="B55" s="12"/>
      <c r="C55" s="12"/>
      <c r="D55" s="12"/>
      <c r="E55" s="12"/>
      <c r="F55" s="12"/>
      <c r="G55" s="12"/>
      <c r="H55" s="12"/>
      <c r="I55" s="12"/>
      <c r="J55" s="12"/>
    </row>
  </sheetData>
  <sheetProtection/>
  <mergeCells count="45">
    <mergeCell ref="A1:J1"/>
    <mergeCell ref="A2:J2"/>
    <mergeCell ref="A3:J3"/>
    <mergeCell ref="F4:F5"/>
    <mergeCell ref="H4:J4"/>
    <mergeCell ref="H12:J12"/>
    <mergeCell ref="H5:J5"/>
    <mergeCell ref="H6:J6"/>
    <mergeCell ref="B7:J7"/>
    <mergeCell ref="H10:J10"/>
    <mergeCell ref="H13:J13"/>
    <mergeCell ref="H9:J9"/>
    <mergeCell ref="H11:J11"/>
    <mergeCell ref="H14:J14"/>
    <mergeCell ref="H15:J15"/>
    <mergeCell ref="H17:J17"/>
    <mergeCell ref="B18:J18"/>
    <mergeCell ref="H19:J19"/>
    <mergeCell ref="H21:J21"/>
    <mergeCell ref="H20:J20"/>
    <mergeCell ref="H22:J22"/>
    <mergeCell ref="H23:J23"/>
    <mergeCell ref="H24:J24"/>
    <mergeCell ref="H25:J25"/>
    <mergeCell ref="H26:J26"/>
    <mergeCell ref="H27:J27"/>
    <mergeCell ref="B28:J28"/>
    <mergeCell ref="H29:J29"/>
    <mergeCell ref="H32:J32"/>
    <mergeCell ref="H33:J33"/>
    <mergeCell ref="H31:J31"/>
    <mergeCell ref="H35:J35"/>
    <mergeCell ref="B34:J34"/>
    <mergeCell ref="H39:J39"/>
    <mergeCell ref="H38:J38"/>
    <mergeCell ref="B44:J44"/>
    <mergeCell ref="H49:J49"/>
    <mergeCell ref="H36:J36"/>
    <mergeCell ref="H30:J30"/>
    <mergeCell ref="B37:J37"/>
    <mergeCell ref="H50:J50"/>
    <mergeCell ref="B40:J40"/>
    <mergeCell ref="H43:J43"/>
    <mergeCell ref="H41:J41"/>
    <mergeCell ref="H42:J42"/>
  </mergeCells>
  <printOptions/>
  <pageMargins left="0.21" right="0.18" top="0.22" bottom="0.25" header="0.2" footer="0.25"/>
  <pageSetup fitToHeight="0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65"/>
  <sheetViews>
    <sheetView zoomScalePageLayoutView="0" workbookViewId="0" topLeftCell="A1">
      <selection activeCell="A59" sqref="A8:J59"/>
    </sheetView>
  </sheetViews>
  <sheetFormatPr defaultColWidth="9.140625" defaultRowHeight="12.75"/>
  <cols>
    <col min="1" max="1" width="8.140625" style="0" customWidth="1"/>
    <col min="2" max="2" width="41.8515625" style="0" customWidth="1"/>
    <col min="3" max="3" width="6.57421875" style="0" customWidth="1"/>
    <col min="4" max="5" width="9.57421875" style="0" customWidth="1"/>
    <col min="6" max="6" width="11.57421875" style="0" customWidth="1"/>
    <col min="7" max="7" width="14.57421875" style="0" customWidth="1"/>
    <col min="10" max="10" width="24.421875" style="0" customWidth="1"/>
  </cols>
  <sheetData>
    <row r="1" spans="1:10" ht="15.75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1"/>
    </row>
    <row r="2" spans="1:10" ht="15.75">
      <c r="A2" s="39" t="s">
        <v>280</v>
      </c>
      <c r="B2" s="40"/>
      <c r="C2" s="40"/>
      <c r="D2" s="40"/>
      <c r="E2" s="40"/>
      <c r="F2" s="40"/>
      <c r="G2" s="40"/>
      <c r="H2" s="40"/>
      <c r="I2" s="40"/>
      <c r="J2" s="41"/>
    </row>
    <row r="3" spans="1:10" ht="15.75">
      <c r="A3" s="42" t="s">
        <v>1</v>
      </c>
      <c r="B3" s="43"/>
      <c r="C3" s="43"/>
      <c r="D3" s="43"/>
      <c r="E3" s="43"/>
      <c r="F3" s="43"/>
      <c r="G3" s="43"/>
      <c r="H3" s="43"/>
      <c r="I3" s="43"/>
      <c r="J3" s="44"/>
    </row>
    <row r="4" spans="1:10" ht="12.7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45" t="s">
        <v>47</v>
      </c>
      <c r="G4" s="1" t="s">
        <v>7</v>
      </c>
      <c r="H4" s="47" t="s">
        <v>8</v>
      </c>
      <c r="I4" s="48"/>
      <c r="J4" s="49"/>
    </row>
    <row r="5" spans="1:10" ht="12.75">
      <c r="A5" s="1" t="s">
        <v>30</v>
      </c>
      <c r="B5" s="1" t="s">
        <v>9</v>
      </c>
      <c r="C5" s="1" t="s">
        <v>10</v>
      </c>
      <c r="D5" s="1" t="s">
        <v>11</v>
      </c>
      <c r="E5" s="1"/>
      <c r="F5" s="46"/>
      <c r="G5" s="1"/>
      <c r="H5" s="47"/>
      <c r="I5" s="48"/>
      <c r="J5" s="49"/>
    </row>
    <row r="6" spans="1:10" ht="14.25" customHeight="1">
      <c r="A6" s="2"/>
      <c r="B6" s="3" t="s">
        <v>12</v>
      </c>
      <c r="C6" s="2"/>
      <c r="D6" s="2"/>
      <c r="E6" s="2"/>
      <c r="F6" s="2"/>
      <c r="G6" s="2"/>
      <c r="H6" s="39"/>
      <c r="I6" s="40"/>
      <c r="J6" s="41"/>
    </row>
    <row r="7" spans="1:10" ht="15.75">
      <c r="A7" s="2"/>
      <c r="B7" s="50" t="s">
        <v>13</v>
      </c>
      <c r="C7" s="51"/>
      <c r="D7" s="51"/>
      <c r="E7" s="51"/>
      <c r="F7" s="51"/>
      <c r="G7" s="51"/>
      <c r="H7" s="51"/>
      <c r="I7" s="51"/>
      <c r="J7" s="52"/>
    </row>
    <row r="8" spans="1:10" ht="15">
      <c r="A8" s="17"/>
      <c r="B8" s="16" t="s">
        <v>301</v>
      </c>
      <c r="C8" s="7" t="s">
        <v>14</v>
      </c>
      <c r="D8" s="15">
        <v>5</v>
      </c>
      <c r="E8" s="7"/>
      <c r="F8" s="7">
        <v>267</v>
      </c>
      <c r="G8" s="14">
        <f aca="true" t="shared" si="0" ref="G8:G17">D8*F8</f>
        <v>1335</v>
      </c>
      <c r="H8" s="33" t="s">
        <v>41</v>
      </c>
      <c r="I8" s="31"/>
      <c r="J8" s="32"/>
    </row>
    <row r="9" spans="1:10" ht="15">
      <c r="A9" s="17"/>
      <c r="B9" s="16" t="s">
        <v>186</v>
      </c>
      <c r="C9" s="7" t="s">
        <v>14</v>
      </c>
      <c r="D9" s="15">
        <v>12</v>
      </c>
      <c r="E9" s="7"/>
      <c r="F9" s="7">
        <v>267</v>
      </c>
      <c r="G9" s="14">
        <f t="shared" si="0"/>
        <v>3204</v>
      </c>
      <c r="H9" s="33" t="s">
        <v>41</v>
      </c>
      <c r="I9" s="31"/>
      <c r="J9" s="32"/>
    </row>
    <row r="10" spans="1:10" ht="15">
      <c r="A10" s="17"/>
      <c r="B10" s="16" t="s">
        <v>287</v>
      </c>
      <c r="C10" s="7" t="s">
        <v>14</v>
      </c>
      <c r="D10" s="15">
        <v>22.7</v>
      </c>
      <c r="E10" s="7"/>
      <c r="F10" s="7">
        <v>267</v>
      </c>
      <c r="G10" s="14">
        <f>D10*F10</f>
        <v>6060.9</v>
      </c>
      <c r="H10" s="33" t="s">
        <v>41</v>
      </c>
      <c r="I10" s="31"/>
      <c r="J10" s="32"/>
    </row>
    <row r="11" spans="1:10" ht="15">
      <c r="A11" s="17"/>
      <c r="B11" s="16" t="s">
        <v>283</v>
      </c>
      <c r="C11" s="7" t="s">
        <v>14</v>
      </c>
      <c r="D11" s="15">
        <v>2.5</v>
      </c>
      <c r="E11" s="7"/>
      <c r="F11" s="7">
        <v>267</v>
      </c>
      <c r="G11" s="14">
        <f>D11*F11</f>
        <v>667.5</v>
      </c>
      <c r="H11" s="33" t="s">
        <v>41</v>
      </c>
      <c r="I11" s="31"/>
      <c r="J11" s="32"/>
    </row>
    <row r="12" spans="1:10" ht="15">
      <c r="A12" s="17"/>
      <c r="B12" s="16" t="s">
        <v>300</v>
      </c>
      <c r="C12" s="7" t="s">
        <v>14</v>
      </c>
      <c r="D12" s="15">
        <v>5</v>
      </c>
      <c r="E12" s="7"/>
      <c r="F12" s="7">
        <v>267</v>
      </c>
      <c r="G12" s="14">
        <f>D12*F12</f>
        <v>1335</v>
      </c>
      <c r="H12" s="33" t="s">
        <v>41</v>
      </c>
      <c r="I12" s="31"/>
      <c r="J12" s="32"/>
    </row>
    <row r="13" spans="1:10" ht="15">
      <c r="A13" s="17"/>
      <c r="B13" s="16" t="s">
        <v>295</v>
      </c>
      <c r="C13" s="7" t="s">
        <v>14</v>
      </c>
      <c r="D13" s="15">
        <v>7</v>
      </c>
      <c r="E13" s="7"/>
      <c r="F13" s="7">
        <v>267</v>
      </c>
      <c r="G13" s="14">
        <f t="shared" si="0"/>
        <v>1869</v>
      </c>
      <c r="H13" s="33" t="s">
        <v>41</v>
      </c>
      <c r="I13" s="31"/>
      <c r="J13" s="32"/>
    </row>
    <row r="14" spans="1:10" ht="15">
      <c r="A14" s="17"/>
      <c r="B14" s="16" t="s">
        <v>276</v>
      </c>
      <c r="C14" s="7" t="s">
        <v>14</v>
      </c>
      <c r="D14" s="15">
        <v>7</v>
      </c>
      <c r="E14" s="7"/>
      <c r="F14" s="7">
        <v>267</v>
      </c>
      <c r="G14" s="14">
        <f t="shared" si="0"/>
        <v>1869</v>
      </c>
      <c r="H14" s="33" t="s">
        <v>41</v>
      </c>
      <c r="I14" s="31"/>
      <c r="J14" s="32"/>
    </row>
    <row r="15" spans="1:10" ht="15">
      <c r="A15" s="17"/>
      <c r="B15" s="16" t="s">
        <v>299</v>
      </c>
      <c r="C15" s="7" t="s">
        <v>14</v>
      </c>
      <c r="D15" s="15">
        <v>10</v>
      </c>
      <c r="E15" s="7"/>
      <c r="F15" s="7">
        <v>267</v>
      </c>
      <c r="G15" s="14">
        <f t="shared" si="0"/>
        <v>2670</v>
      </c>
      <c r="H15" s="33" t="s">
        <v>41</v>
      </c>
      <c r="I15" s="31"/>
      <c r="J15" s="32"/>
    </row>
    <row r="16" spans="1:10" ht="15">
      <c r="A16" s="17"/>
      <c r="B16" s="16" t="s">
        <v>305</v>
      </c>
      <c r="C16" s="7" t="s">
        <v>14</v>
      </c>
      <c r="D16" s="15">
        <v>1</v>
      </c>
      <c r="E16" s="7"/>
      <c r="F16" s="7">
        <v>267</v>
      </c>
      <c r="G16" s="14">
        <f>D16*F16</f>
        <v>267</v>
      </c>
      <c r="H16" s="18" t="s">
        <v>29</v>
      </c>
      <c r="I16" s="19"/>
      <c r="J16" s="20"/>
    </row>
    <row r="17" spans="1:10" ht="15">
      <c r="A17" s="17"/>
      <c r="B17" s="16" t="s">
        <v>309</v>
      </c>
      <c r="C17" s="7" t="s">
        <v>14</v>
      </c>
      <c r="D17" s="15">
        <v>1</v>
      </c>
      <c r="E17" s="7"/>
      <c r="F17" s="7">
        <v>267</v>
      </c>
      <c r="G17" s="14">
        <f t="shared" si="0"/>
        <v>267</v>
      </c>
      <c r="H17" s="18" t="s">
        <v>29</v>
      </c>
      <c r="I17" s="19"/>
      <c r="J17" s="20"/>
    </row>
    <row r="18" spans="1:10" ht="15.75">
      <c r="A18" s="7"/>
      <c r="B18" s="21" t="s">
        <v>17</v>
      </c>
      <c r="C18" s="21" t="s">
        <v>14</v>
      </c>
      <c r="D18" s="22">
        <f>SUM(D8:D17)</f>
        <v>73.2</v>
      </c>
      <c r="E18" s="21"/>
      <c r="F18" s="21"/>
      <c r="G18" s="23">
        <f>SUM(G8:G17)</f>
        <v>19544.4</v>
      </c>
      <c r="H18" s="33"/>
      <c r="I18" s="31"/>
      <c r="J18" s="32"/>
    </row>
    <row r="19" spans="1:10" ht="15.75">
      <c r="A19" s="7"/>
      <c r="B19" s="30" t="s">
        <v>21</v>
      </c>
      <c r="C19" s="37"/>
      <c r="D19" s="37"/>
      <c r="E19" s="37"/>
      <c r="F19" s="37"/>
      <c r="G19" s="37"/>
      <c r="H19" s="37"/>
      <c r="I19" s="37"/>
      <c r="J19" s="38"/>
    </row>
    <row r="20" spans="1:10" ht="15">
      <c r="A20" s="24"/>
      <c r="B20" s="16" t="s">
        <v>306</v>
      </c>
      <c r="C20" s="7" t="s">
        <v>18</v>
      </c>
      <c r="D20" s="9">
        <v>2</v>
      </c>
      <c r="E20" s="7">
        <v>160.44</v>
      </c>
      <c r="F20" s="14">
        <f aca="true" t="shared" si="1" ref="F20:F26">E20*1.065</f>
        <v>170.8686</v>
      </c>
      <c r="G20" s="14">
        <f aca="true" t="shared" si="2" ref="G20:G26">D20*F20</f>
        <v>341.7372</v>
      </c>
      <c r="H20" s="33" t="s">
        <v>29</v>
      </c>
      <c r="I20" s="31"/>
      <c r="J20" s="32"/>
    </row>
    <row r="21" spans="1:10" ht="15">
      <c r="A21" s="24"/>
      <c r="B21" s="16" t="s">
        <v>310</v>
      </c>
      <c r="C21" s="7" t="s">
        <v>18</v>
      </c>
      <c r="D21" s="9">
        <v>2</v>
      </c>
      <c r="E21" s="7">
        <v>160.44</v>
      </c>
      <c r="F21" s="14">
        <f t="shared" si="1"/>
        <v>170.8686</v>
      </c>
      <c r="G21" s="14">
        <f t="shared" si="2"/>
        <v>341.7372</v>
      </c>
      <c r="H21" s="33" t="s">
        <v>29</v>
      </c>
      <c r="I21" s="31"/>
      <c r="J21" s="32"/>
    </row>
    <row r="22" spans="1:10" ht="15">
      <c r="A22" s="24"/>
      <c r="B22" s="16" t="s">
        <v>307</v>
      </c>
      <c r="C22" s="7" t="s">
        <v>18</v>
      </c>
      <c r="D22" s="9">
        <v>3</v>
      </c>
      <c r="E22" s="7">
        <v>160.44</v>
      </c>
      <c r="F22" s="14">
        <f t="shared" si="1"/>
        <v>170.8686</v>
      </c>
      <c r="G22" s="14">
        <f t="shared" si="2"/>
        <v>512.6057999999999</v>
      </c>
      <c r="H22" s="33" t="s">
        <v>29</v>
      </c>
      <c r="I22" s="31"/>
      <c r="J22" s="32"/>
    </row>
    <row r="23" spans="1:10" ht="15">
      <c r="A23" s="24"/>
      <c r="B23" s="16" t="s">
        <v>312</v>
      </c>
      <c r="C23" s="7" t="s">
        <v>18</v>
      </c>
      <c r="D23" s="9">
        <v>1</v>
      </c>
      <c r="E23" s="7">
        <v>160.44</v>
      </c>
      <c r="F23" s="14">
        <f>E23*1.065</f>
        <v>170.8686</v>
      </c>
      <c r="G23" s="14">
        <f>D23*F23</f>
        <v>170.8686</v>
      </c>
      <c r="H23" s="33" t="s">
        <v>29</v>
      </c>
      <c r="I23" s="31"/>
      <c r="J23" s="32"/>
    </row>
    <row r="24" spans="1:10" ht="15">
      <c r="A24" s="24"/>
      <c r="B24" s="16" t="s">
        <v>308</v>
      </c>
      <c r="C24" s="7" t="s">
        <v>18</v>
      </c>
      <c r="D24" s="9">
        <v>3</v>
      </c>
      <c r="E24" s="7">
        <v>160.44</v>
      </c>
      <c r="F24" s="14">
        <f t="shared" si="1"/>
        <v>170.8686</v>
      </c>
      <c r="G24" s="14">
        <f t="shared" si="2"/>
        <v>512.6057999999999</v>
      </c>
      <c r="H24" s="33" t="s">
        <v>29</v>
      </c>
      <c r="I24" s="31"/>
      <c r="J24" s="32"/>
    </row>
    <row r="25" spans="1:10" ht="15">
      <c r="A25" s="24"/>
      <c r="B25" s="16" t="s">
        <v>303</v>
      </c>
      <c r="C25" s="7" t="s">
        <v>18</v>
      </c>
      <c r="D25" s="9">
        <v>2</v>
      </c>
      <c r="E25" s="7">
        <v>160.44</v>
      </c>
      <c r="F25" s="14">
        <f t="shared" si="1"/>
        <v>170.8686</v>
      </c>
      <c r="G25" s="14">
        <f t="shared" si="2"/>
        <v>341.7372</v>
      </c>
      <c r="H25" s="33" t="s">
        <v>29</v>
      </c>
      <c r="I25" s="31"/>
      <c r="J25" s="32"/>
    </row>
    <row r="26" spans="1:10" ht="15">
      <c r="A26" s="24"/>
      <c r="B26" s="16" t="s">
        <v>311</v>
      </c>
      <c r="C26" s="7" t="s">
        <v>18</v>
      </c>
      <c r="D26" s="9">
        <v>1</v>
      </c>
      <c r="E26" s="7">
        <v>160.44</v>
      </c>
      <c r="F26" s="14">
        <f t="shared" si="1"/>
        <v>170.8686</v>
      </c>
      <c r="G26" s="14">
        <f t="shared" si="2"/>
        <v>170.8686</v>
      </c>
      <c r="H26" s="33" t="s">
        <v>29</v>
      </c>
      <c r="I26" s="31"/>
      <c r="J26" s="32"/>
    </row>
    <row r="27" spans="1:10" ht="15.75">
      <c r="A27" s="21"/>
      <c r="B27" s="21" t="s">
        <v>17</v>
      </c>
      <c r="C27" s="21" t="s">
        <v>18</v>
      </c>
      <c r="D27" s="25">
        <f>SUM(D20:D26)</f>
        <v>14</v>
      </c>
      <c r="E27" s="21"/>
      <c r="F27" s="23"/>
      <c r="G27" s="23">
        <f>SUM(G20:G26)</f>
        <v>2392.1603999999998</v>
      </c>
      <c r="H27" s="34"/>
      <c r="I27" s="35"/>
      <c r="J27" s="36"/>
    </row>
    <row r="28" spans="1:10" ht="15.75">
      <c r="A28" s="7"/>
      <c r="B28" s="30" t="s">
        <v>20</v>
      </c>
      <c r="C28" s="37"/>
      <c r="D28" s="37"/>
      <c r="E28" s="37"/>
      <c r="F28" s="37"/>
      <c r="G28" s="37"/>
      <c r="H28" s="37"/>
      <c r="I28" s="37"/>
      <c r="J28" s="38"/>
    </row>
    <row r="29" spans="1:10" ht="15">
      <c r="A29" s="24"/>
      <c r="B29" s="16" t="s">
        <v>281</v>
      </c>
      <c r="C29" s="7" t="s">
        <v>18</v>
      </c>
      <c r="D29" s="9">
        <v>1</v>
      </c>
      <c r="E29" s="7"/>
      <c r="F29" s="7">
        <v>913</v>
      </c>
      <c r="G29" s="7">
        <f>D29*F29</f>
        <v>913</v>
      </c>
      <c r="H29" s="33" t="s">
        <v>282</v>
      </c>
      <c r="I29" s="31"/>
      <c r="J29" s="32"/>
    </row>
    <row r="30" spans="1:10" ht="15">
      <c r="A30" s="24"/>
      <c r="B30" s="16" t="s">
        <v>304</v>
      </c>
      <c r="C30" s="7" t="s">
        <v>18</v>
      </c>
      <c r="D30" s="9">
        <v>1</v>
      </c>
      <c r="E30" s="7"/>
      <c r="F30" s="7">
        <v>913</v>
      </c>
      <c r="G30" s="7">
        <f>D30*F30</f>
        <v>913</v>
      </c>
      <c r="H30" s="33" t="s">
        <v>282</v>
      </c>
      <c r="I30" s="31"/>
      <c r="J30" s="32"/>
    </row>
    <row r="31" spans="1:10" ht="15.75">
      <c r="A31" s="21"/>
      <c r="B31" s="21" t="s">
        <v>17</v>
      </c>
      <c r="C31" s="21" t="s">
        <v>18</v>
      </c>
      <c r="D31" s="25">
        <f>SUM(D29:D30)</f>
        <v>2</v>
      </c>
      <c r="E31" s="21"/>
      <c r="F31" s="21"/>
      <c r="G31" s="21">
        <f>SUM(G29:G30)</f>
        <v>1826</v>
      </c>
      <c r="H31" s="34"/>
      <c r="I31" s="35"/>
      <c r="J31" s="36"/>
    </row>
    <row r="32" spans="1:10" ht="15.75">
      <c r="A32" s="7"/>
      <c r="B32" s="30" t="s">
        <v>22</v>
      </c>
      <c r="C32" s="37"/>
      <c r="D32" s="37"/>
      <c r="E32" s="37"/>
      <c r="F32" s="37"/>
      <c r="G32" s="37"/>
      <c r="H32" s="37"/>
      <c r="I32" s="37"/>
      <c r="J32" s="38"/>
    </row>
    <row r="33" spans="1:10" ht="15">
      <c r="A33" s="17"/>
      <c r="B33" s="16" t="s">
        <v>186</v>
      </c>
      <c r="C33" s="7" t="s">
        <v>18</v>
      </c>
      <c r="D33" s="9">
        <v>11</v>
      </c>
      <c r="E33" s="7">
        <v>217.88</v>
      </c>
      <c r="F33" s="14">
        <f aca="true" t="shared" si="3" ref="F33:F43">E33*1.065</f>
        <v>232.04219999999998</v>
      </c>
      <c r="G33" s="14">
        <f aca="true" t="shared" si="4" ref="G33:G43">D33*F33</f>
        <v>2552.4642</v>
      </c>
      <c r="H33" s="33" t="s">
        <v>41</v>
      </c>
      <c r="I33" s="31"/>
      <c r="J33" s="32"/>
    </row>
    <row r="34" spans="1:10" ht="15">
      <c r="A34" s="17"/>
      <c r="B34" s="16" t="s">
        <v>293</v>
      </c>
      <c r="C34" s="7" t="s">
        <v>18</v>
      </c>
      <c r="D34" s="9">
        <v>2</v>
      </c>
      <c r="E34" s="7">
        <v>217.88</v>
      </c>
      <c r="F34" s="14">
        <f t="shared" si="3"/>
        <v>232.04219999999998</v>
      </c>
      <c r="G34" s="14">
        <f t="shared" si="4"/>
        <v>464.08439999999996</v>
      </c>
      <c r="H34" s="33" t="s">
        <v>41</v>
      </c>
      <c r="I34" s="31"/>
      <c r="J34" s="32"/>
    </row>
    <row r="35" spans="1:10" ht="15">
      <c r="A35" s="17"/>
      <c r="B35" s="16" t="s">
        <v>292</v>
      </c>
      <c r="C35" s="7" t="s">
        <v>18</v>
      </c>
      <c r="D35" s="9">
        <v>2</v>
      </c>
      <c r="E35" s="7">
        <v>217.88</v>
      </c>
      <c r="F35" s="14">
        <f>E35*1.065</f>
        <v>232.04219999999998</v>
      </c>
      <c r="G35" s="14">
        <f>D35*F35</f>
        <v>464.08439999999996</v>
      </c>
      <c r="H35" s="33" t="s">
        <v>41</v>
      </c>
      <c r="I35" s="31"/>
      <c r="J35" s="32"/>
    </row>
    <row r="36" spans="1:10" ht="15">
      <c r="A36" s="17"/>
      <c r="B36" s="16" t="s">
        <v>285</v>
      </c>
      <c r="C36" s="7" t="s">
        <v>18</v>
      </c>
      <c r="D36" s="9">
        <v>4</v>
      </c>
      <c r="E36" s="7">
        <v>217.88</v>
      </c>
      <c r="F36" s="14">
        <f t="shared" si="3"/>
        <v>232.04219999999998</v>
      </c>
      <c r="G36" s="14">
        <f t="shared" si="4"/>
        <v>928.1687999999999</v>
      </c>
      <c r="H36" s="33" t="s">
        <v>41</v>
      </c>
      <c r="I36" s="31"/>
      <c r="J36" s="32"/>
    </row>
    <row r="37" spans="1:10" ht="15">
      <c r="A37" s="17"/>
      <c r="B37" s="16" t="s">
        <v>290</v>
      </c>
      <c r="C37" s="7" t="s">
        <v>18</v>
      </c>
      <c r="D37" s="9">
        <v>4</v>
      </c>
      <c r="E37" s="7">
        <v>217.88</v>
      </c>
      <c r="F37" s="14">
        <f t="shared" si="3"/>
        <v>232.04219999999998</v>
      </c>
      <c r="G37" s="14">
        <f t="shared" si="4"/>
        <v>928.1687999999999</v>
      </c>
      <c r="H37" s="33" t="s">
        <v>41</v>
      </c>
      <c r="I37" s="31"/>
      <c r="J37" s="32"/>
    </row>
    <row r="38" spans="1:10" ht="15">
      <c r="A38" s="17"/>
      <c r="B38" s="16" t="s">
        <v>302</v>
      </c>
      <c r="C38" s="7" t="s">
        <v>18</v>
      </c>
      <c r="D38" s="9">
        <v>3</v>
      </c>
      <c r="E38" s="7">
        <v>217.88</v>
      </c>
      <c r="F38" s="14">
        <f t="shared" si="3"/>
        <v>232.04219999999998</v>
      </c>
      <c r="G38" s="14">
        <f t="shared" si="4"/>
        <v>696.1265999999999</v>
      </c>
      <c r="H38" s="33" t="s">
        <v>41</v>
      </c>
      <c r="I38" s="31"/>
      <c r="J38" s="32"/>
    </row>
    <row r="39" spans="1:10" ht="15">
      <c r="A39" s="17"/>
      <c r="B39" s="16" t="s">
        <v>299</v>
      </c>
      <c r="C39" s="7" t="s">
        <v>18</v>
      </c>
      <c r="D39" s="9">
        <v>7</v>
      </c>
      <c r="E39" s="7">
        <v>217.88</v>
      </c>
      <c r="F39" s="14">
        <f t="shared" si="3"/>
        <v>232.04219999999998</v>
      </c>
      <c r="G39" s="14">
        <f t="shared" si="4"/>
        <v>1624.2954</v>
      </c>
      <c r="H39" s="33" t="s">
        <v>41</v>
      </c>
      <c r="I39" s="31"/>
      <c r="J39" s="32"/>
    </row>
    <row r="40" spans="1:10" ht="15">
      <c r="A40" s="17"/>
      <c r="B40" s="16" t="s">
        <v>291</v>
      </c>
      <c r="C40" s="7" t="s">
        <v>18</v>
      </c>
      <c r="D40" s="9">
        <v>6</v>
      </c>
      <c r="E40" s="7">
        <v>217.88</v>
      </c>
      <c r="F40" s="14">
        <f t="shared" si="3"/>
        <v>232.04219999999998</v>
      </c>
      <c r="G40" s="14">
        <f t="shared" si="4"/>
        <v>1392.2531999999999</v>
      </c>
      <c r="H40" s="33" t="s">
        <v>41</v>
      </c>
      <c r="I40" s="31"/>
      <c r="J40" s="32"/>
    </row>
    <row r="41" spans="1:10" ht="15">
      <c r="A41" s="17"/>
      <c r="B41" s="16" t="s">
        <v>276</v>
      </c>
      <c r="C41" s="7" t="s">
        <v>18</v>
      </c>
      <c r="D41" s="9">
        <v>23</v>
      </c>
      <c r="E41" s="7">
        <v>217.88</v>
      </c>
      <c r="F41" s="14">
        <f t="shared" si="3"/>
        <v>232.04219999999998</v>
      </c>
      <c r="G41" s="14">
        <f t="shared" si="4"/>
        <v>5336.9706</v>
      </c>
      <c r="H41" s="33" t="s">
        <v>41</v>
      </c>
      <c r="I41" s="31"/>
      <c r="J41" s="32"/>
    </row>
    <row r="42" spans="1:10" ht="15">
      <c r="A42" s="17"/>
      <c r="B42" s="16" t="s">
        <v>298</v>
      </c>
      <c r="C42" s="7" t="s">
        <v>18</v>
      </c>
      <c r="D42" s="9">
        <v>8</v>
      </c>
      <c r="E42" s="7">
        <v>217.88</v>
      </c>
      <c r="F42" s="14">
        <f>E42*1.065</f>
        <v>232.04219999999998</v>
      </c>
      <c r="G42" s="14">
        <f>D42*F42</f>
        <v>1856.3375999999998</v>
      </c>
      <c r="H42" s="33" t="s">
        <v>41</v>
      </c>
      <c r="I42" s="31"/>
      <c r="J42" s="32"/>
    </row>
    <row r="43" spans="1:10" ht="15">
      <c r="A43" s="17"/>
      <c r="B43" s="16" t="s">
        <v>289</v>
      </c>
      <c r="C43" s="7" t="s">
        <v>18</v>
      </c>
      <c r="D43" s="9">
        <v>4</v>
      </c>
      <c r="E43" s="7">
        <v>217.88</v>
      </c>
      <c r="F43" s="14">
        <f t="shared" si="3"/>
        <v>232.04219999999998</v>
      </c>
      <c r="G43" s="14">
        <f t="shared" si="4"/>
        <v>928.1687999999999</v>
      </c>
      <c r="H43" s="33" t="s">
        <v>41</v>
      </c>
      <c r="I43" s="31"/>
      <c r="J43" s="32"/>
    </row>
    <row r="44" spans="1:10" ht="15.75">
      <c r="A44" s="21"/>
      <c r="B44" s="21" t="s">
        <v>17</v>
      </c>
      <c r="C44" s="21" t="s">
        <v>18</v>
      </c>
      <c r="D44" s="25">
        <f>SUM(D33:D43)</f>
        <v>74</v>
      </c>
      <c r="E44" s="21"/>
      <c r="F44" s="21"/>
      <c r="G44" s="23">
        <f>SUM(G33:G43)</f>
        <v>17171.122799999997</v>
      </c>
      <c r="H44" s="34"/>
      <c r="I44" s="35"/>
      <c r="J44" s="36"/>
    </row>
    <row r="45" spans="1:10" ht="15.75">
      <c r="A45" s="7"/>
      <c r="B45" s="30" t="s">
        <v>39</v>
      </c>
      <c r="C45" s="37"/>
      <c r="D45" s="37"/>
      <c r="E45" s="37"/>
      <c r="F45" s="37"/>
      <c r="G45" s="37"/>
      <c r="H45" s="37"/>
      <c r="I45" s="37"/>
      <c r="J45" s="38"/>
    </row>
    <row r="46" spans="1:10" ht="15">
      <c r="A46" s="7"/>
      <c r="B46" s="16" t="s">
        <v>296</v>
      </c>
      <c r="C46" s="7" t="s">
        <v>18</v>
      </c>
      <c r="D46" s="9">
        <v>1</v>
      </c>
      <c r="E46" s="14">
        <v>191.4</v>
      </c>
      <c r="F46" s="14">
        <f>E46*1.065</f>
        <v>203.841</v>
      </c>
      <c r="G46" s="14">
        <f>D46*F46</f>
        <v>203.841</v>
      </c>
      <c r="H46" s="33" t="s">
        <v>15</v>
      </c>
      <c r="I46" s="31"/>
      <c r="J46" s="32"/>
    </row>
    <row r="47" spans="1:10" ht="15">
      <c r="A47" s="7"/>
      <c r="B47" s="16" t="s">
        <v>297</v>
      </c>
      <c r="C47" s="7" t="s">
        <v>18</v>
      </c>
      <c r="D47" s="9">
        <v>1</v>
      </c>
      <c r="E47" s="14">
        <v>191.4</v>
      </c>
      <c r="F47" s="14">
        <f>E47*1.065</f>
        <v>203.841</v>
      </c>
      <c r="G47" s="14">
        <f>D47*F47</f>
        <v>203.841</v>
      </c>
      <c r="H47" s="33" t="s">
        <v>15</v>
      </c>
      <c r="I47" s="31"/>
      <c r="J47" s="32"/>
    </row>
    <row r="48" spans="1:10" ht="15.75">
      <c r="A48" s="21"/>
      <c r="B48" s="21" t="s">
        <v>19</v>
      </c>
      <c r="C48" s="21" t="s">
        <v>18</v>
      </c>
      <c r="D48" s="25">
        <f>SUM(D46:D47)</f>
        <v>2</v>
      </c>
      <c r="E48" s="21"/>
      <c r="F48" s="21"/>
      <c r="G48" s="23">
        <f>SUM(G46:G47)</f>
        <v>407.682</v>
      </c>
      <c r="H48" s="34"/>
      <c r="I48" s="35"/>
      <c r="J48" s="36"/>
    </row>
    <row r="49" spans="1:10" ht="15.75">
      <c r="A49" s="7"/>
      <c r="B49" s="30" t="s">
        <v>32</v>
      </c>
      <c r="C49" s="31"/>
      <c r="D49" s="31"/>
      <c r="E49" s="31"/>
      <c r="F49" s="31"/>
      <c r="G49" s="31"/>
      <c r="H49" s="31"/>
      <c r="I49" s="31"/>
      <c r="J49" s="32"/>
    </row>
    <row r="50" spans="1:10" ht="15">
      <c r="A50" s="7"/>
      <c r="B50" s="16" t="s">
        <v>294</v>
      </c>
      <c r="C50" s="7" t="s">
        <v>18</v>
      </c>
      <c r="D50" s="9">
        <v>2</v>
      </c>
      <c r="E50" s="7"/>
      <c r="F50" s="7">
        <v>473</v>
      </c>
      <c r="G50" s="14">
        <f>D50*F50</f>
        <v>946</v>
      </c>
      <c r="H50" s="33" t="s">
        <v>212</v>
      </c>
      <c r="I50" s="31"/>
      <c r="J50" s="32"/>
    </row>
    <row r="51" spans="1:10" ht="15">
      <c r="A51" s="7"/>
      <c r="B51" s="16" t="s">
        <v>284</v>
      </c>
      <c r="C51" s="7" t="s">
        <v>18</v>
      </c>
      <c r="D51" s="9">
        <v>1</v>
      </c>
      <c r="E51" s="7"/>
      <c r="F51" s="7">
        <v>473</v>
      </c>
      <c r="G51" s="14">
        <f>D51*F51</f>
        <v>473</v>
      </c>
      <c r="H51" s="33" t="s">
        <v>212</v>
      </c>
      <c r="I51" s="31"/>
      <c r="J51" s="32"/>
    </row>
    <row r="52" spans="1:10" ht="15">
      <c r="A52" s="7"/>
      <c r="B52" s="16" t="s">
        <v>286</v>
      </c>
      <c r="C52" s="7" t="s">
        <v>18</v>
      </c>
      <c r="D52" s="9">
        <v>6</v>
      </c>
      <c r="E52" s="7"/>
      <c r="F52" s="7">
        <v>473</v>
      </c>
      <c r="G52" s="14">
        <f>D52*F52</f>
        <v>2838</v>
      </c>
      <c r="H52" s="33" t="s">
        <v>212</v>
      </c>
      <c r="I52" s="31"/>
      <c r="J52" s="32"/>
    </row>
    <row r="53" spans="1:10" ht="15.75">
      <c r="A53" s="21"/>
      <c r="B53" s="21" t="s">
        <v>19</v>
      </c>
      <c r="C53" s="21" t="s">
        <v>18</v>
      </c>
      <c r="D53" s="25">
        <f>SUM(D50:D52)</f>
        <v>9</v>
      </c>
      <c r="E53" s="21"/>
      <c r="F53" s="21"/>
      <c r="G53" s="23">
        <f>SUM(G50:G52)</f>
        <v>4257</v>
      </c>
      <c r="H53" s="34"/>
      <c r="I53" s="35"/>
      <c r="J53" s="36"/>
    </row>
    <row r="54" spans="1:10" ht="16.5" customHeight="1">
      <c r="A54" s="7"/>
      <c r="B54" s="30" t="s">
        <v>24</v>
      </c>
      <c r="C54" s="31"/>
      <c r="D54" s="31"/>
      <c r="E54" s="31"/>
      <c r="F54" s="31"/>
      <c r="G54" s="31"/>
      <c r="H54" s="31"/>
      <c r="I54" s="31"/>
      <c r="J54" s="32"/>
    </row>
    <row r="55" spans="1:10" ht="13.5" customHeight="1">
      <c r="A55" s="7"/>
      <c r="B55" s="16" t="s">
        <v>287</v>
      </c>
      <c r="C55" s="7" t="s">
        <v>18</v>
      </c>
      <c r="D55" s="9">
        <v>3</v>
      </c>
      <c r="E55" s="7">
        <v>648.1</v>
      </c>
      <c r="F55" s="14">
        <f>E55*1.065</f>
        <v>690.2265</v>
      </c>
      <c r="G55" s="14">
        <f>D55*F55</f>
        <v>2070.6795</v>
      </c>
      <c r="H55" s="18" t="s">
        <v>288</v>
      </c>
      <c r="I55" s="19"/>
      <c r="J55" s="20"/>
    </row>
    <row r="56" spans="1:10" ht="13.5" customHeight="1">
      <c r="A56" s="7"/>
      <c r="B56" s="8" t="s">
        <v>35</v>
      </c>
      <c r="C56" s="7" t="s">
        <v>18</v>
      </c>
      <c r="D56" s="9">
        <v>4</v>
      </c>
      <c r="E56" s="9">
        <v>13.73</v>
      </c>
      <c r="F56" s="14">
        <f>E56*1.065</f>
        <v>14.622449999999999</v>
      </c>
      <c r="G56" s="14">
        <f>D56*F56</f>
        <v>58.489799999999995</v>
      </c>
      <c r="H56" s="18"/>
      <c r="I56" s="19"/>
      <c r="J56" s="20"/>
    </row>
    <row r="57" spans="1:10" ht="14.25" customHeight="1">
      <c r="A57" s="7"/>
      <c r="B57" s="8" t="s">
        <v>38</v>
      </c>
      <c r="C57" s="7" t="s">
        <v>36</v>
      </c>
      <c r="D57" s="9">
        <f>D55*0.124</f>
        <v>0.372</v>
      </c>
      <c r="E57" s="7">
        <v>166.89</v>
      </c>
      <c r="F57" s="14">
        <f>E57*1.065</f>
        <v>177.73784999999998</v>
      </c>
      <c r="G57" s="14">
        <f>D57*F57</f>
        <v>66.1184802</v>
      </c>
      <c r="H57" s="18"/>
      <c r="I57" s="19"/>
      <c r="J57" s="20"/>
    </row>
    <row r="58" spans="1:10" ht="13.5" customHeight="1">
      <c r="A58" s="7"/>
      <c r="B58" s="8" t="s">
        <v>37</v>
      </c>
      <c r="C58" s="7" t="s">
        <v>36</v>
      </c>
      <c r="D58" s="9">
        <f>D55*0.016</f>
        <v>0.048</v>
      </c>
      <c r="E58" s="9">
        <v>722.12</v>
      </c>
      <c r="F58" s="14">
        <f>E58*1.065</f>
        <v>769.0577999999999</v>
      </c>
      <c r="G58" s="14">
        <f>D58*F58</f>
        <v>36.9147744</v>
      </c>
      <c r="H58" s="18"/>
      <c r="I58" s="19"/>
      <c r="J58" s="20"/>
    </row>
    <row r="59" spans="1:10" ht="16.5" customHeight="1">
      <c r="A59" s="21"/>
      <c r="B59" s="21" t="s">
        <v>17</v>
      </c>
      <c r="C59" s="21"/>
      <c r="D59" s="25">
        <f>D55</f>
        <v>3</v>
      </c>
      <c r="E59" s="21"/>
      <c r="F59" s="21"/>
      <c r="G59" s="23">
        <f>SUM(G55:G58)</f>
        <v>2232.2025546</v>
      </c>
      <c r="H59" s="34"/>
      <c r="I59" s="35"/>
      <c r="J59" s="36"/>
    </row>
    <row r="60" spans="1:10" ht="15.75">
      <c r="A60" s="10"/>
      <c r="B60" s="10" t="s">
        <v>25</v>
      </c>
      <c r="C60" s="10"/>
      <c r="D60" s="10"/>
      <c r="E60" s="10"/>
      <c r="F60" s="10"/>
      <c r="G60" s="11">
        <f>G48+G44+G31+G27+G18+G59+G53</f>
        <v>47830.5677546</v>
      </c>
      <c r="H60" s="27"/>
      <c r="I60" s="28"/>
      <c r="J60" s="29"/>
    </row>
    <row r="61" spans="1:10" ht="15.75">
      <c r="A61" s="12"/>
      <c r="B61" s="13"/>
      <c r="C61" s="13"/>
      <c r="D61" s="13"/>
      <c r="E61" s="13"/>
      <c r="F61" s="13"/>
      <c r="G61" s="13"/>
      <c r="H61" s="13"/>
      <c r="I61" s="13"/>
      <c r="J61" s="12"/>
    </row>
    <row r="62" spans="1:10" ht="15.75">
      <c r="A62" s="12"/>
      <c r="B62" s="13"/>
      <c r="C62" s="13"/>
      <c r="D62" s="13"/>
      <c r="E62" s="13"/>
      <c r="F62" s="13"/>
      <c r="G62" s="13"/>
      <c r="H62" s="13"/>
      <c r="I62" s="13"/>
      <c r="J62" s="12"/>
    </row>
    <row r="63" spans="1:10" ht="15.75">
      <c r="A63" s="12"/>
      <c r="B63" s="13" t="s">
        <v>26</v>
      </c>
      <c r="C63" s="13"/>
      <c r="D63" s="13"/>
      <c r="E63" s="13"/>
      <c r="F63" s="13"/>
      <c r="G63" s="13"/>
      <c r="H63" s="13"/>
      <c r="I63" s="13"/>
      <c r="J63" s="12"/>
    </row>
    <row r="64" spans="1:10" ht="15.75">
      <c r="A64" s="12"/>
      <c r="B64" s="13" t="s">
        <v>27</v>
      </c>
      <c r="C64" s="13"/>
      <c r="D64" s="13"/>
      <c r="E64" s="13"/>
      <c r="F64" s="13"/>
      <c r="G64" s="13"/>
      <c r="H64" s="13" t="s">
        <v>28</v>
      </c>
      <c r="I64" s="13"/>
      <c r="J64" s="12"/>
    </row>
    <row r="65" spans="1:10" ht="15">
      <c r="A65" s="12"/>
      <c r="B65" s="12"/>
      <c r="C65" s="12"/>
      <c r="D65" s="12"/>
      <c r="E65" s="12"/>
      <c r="F65" s="12"/>
      <c r="G65" s="12"/>
      <c r="H65" s="12"/>
      <c r="I65" s="12"/>
      <c r="J65" s="12"/>
    </row>
  </sheetData>
  <sheetProtection/>
  <mergeCells count="55">
    <mergeCell ref="H29:J29"/>
    <mergeCell ref="H23:J23"/>
    <mergeCell ref="H13:J13"/>
    <mergeCell ref="H12:J12"/>
    <mergeCell ref="A1:J1"/>
    <mergeCell ref="A2:J2"/>
    <mergeCell ref="A3:J3"/>
    <mergeCell ref="F4:F5"/>
    <mergeCell ref="H4:J4"/>
    <mergeCell ref="H5:J5"/>
    <mergeCell ref="H14:J14"/>
    <mergeCell ref="H15:J15"/>
    <mergeCell ref="H18:J18"/>
    <mergeCell ref="B19:J19"/>
    <mergeCell ref="H6:J6"/>
    <mergeCell ref="B7:J7"/>
    <mergeCell ref="H8:J8"/>
    <mergeCell ref="H9:J9"/>
    <mergeCell ref="H11:J11"/>
    <mergeCell ref="H10:J10"/>
    <mergeCell ref="H26:J26"/>
    <mergeCell ref="H27:J27"/>
    <mergeCell ref="B28:J28"/>
    <mergeCell ref="H30:J30"/>
    <mergeCell ref="H31:J31"/>
    <mergeCell ref="H20:J20"/>
    <mergeCell ref="H21:J21"/>
    <mergeCell ref="H22:J22"/>
    <mergeCell ref="H24:J24"/>
    <mergeCell ref="H25:J25"/>
    <mergeCell ref="B32:J32"/>
    <mergeCell ref="H33:J33"/>
    <mergeCell ref="H36:J36"/>
    <mergeCell ref="H37:J37"/>
    <mergeCell ref="H39:J39"/>
    <mergeCell ref="H40:J40"/>
    <mergeCell ref="H38:J38"/>
    <mergeCell ref="H35:J35"/>
    <mergeCell ref="H34:J34"/>
    <mergeCell ref="H41:J41"/>
    <mergeCell ref="H43:J43"/>
    <mergeCell ref="H44:J44"/>
    <mergeCell ref="B45:J45"/>
    <mergeCell ref="H46:J46"/>
    <mergeCell ref="H48:J48"/>
    <mergeCell ref="H47:J47"/>
    <mergeCell ref="H42:J42"/>
    <mergeCell ref="B54:J54"/>
    <mergeCell ref="H59:J59"/>
    <mergeCell ref="H53:J53"/>
    <mergeCell ref="H60:J60"/>
    <mergeCell ref="B49:J49"/>
    <mergeCell ref="H50:J50"/>
    <mergeCell ref="H52:J52"/>
    <mergeCell ref="H51:J51"/>
  </mergeCells>
  <printOptions/>
  <pageMargins left="0.21" right="0.18" top="0.22" bottom="0.25" header="0.2" footer="0.25"/>
  <pageSetup fitToHeight="0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61"/>
  <sheetViews>
    <sheetView zoomScalePageLayoutView="0" workbookViewId="0" topLeftCell="A1">
      <selection activeCell="A62" sqref="A62:IV69"/>
    </sheetView>
  </sheetViews>
  <sheetFormatPr defaultColWidth="9.140625" defaultRowHeight="12.75"/>
  <cols>
    <col min="1" max="1" width="8.140625" style="0" customWidth="1"/>
    <col min="2" max="2" width="41.8515625" style="0" customWidth="1"/>
    <col min="3" max="3" width="6.57421875" style="0" customWidth="1"/>
    <col min="4" max="5" width="9.57421875" style="0" customWidth="1"/>
    <col min="6" max="6" width="11.57421875" style="0" customWidth="1"/>
    <col min="7" max="7" width="14.57421875" style="0" customWidth="1"/>
    <col min="10" max="10" width="24.421875" style="0" customWidth="1"/>
  </cols>
  <sheetData>
    <row r="1" spans="1:10" ht="15.75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1"/>
    </row>
    <row r="2" spans="1:10" ht="15.75">
      <c r="A2" s="39" t="s">
        <v>258</v>
      </c>
      <c r="B2" s="40"/>
      <c r="C2" s="40"/>
      <c r="D2" s="40"/>
      <c r="E2" s="40"/>
      <c r="F2" s="40"/>
      <c r="G2" s="40"/>
      <c r="H2" s="40"/>
      <c r="I2" s="40"/>
      <c r="J2" s="41"/>
    </row>
    <row r="3" spans="1:10" ht="15.75">
      <c r="A3" s="42" t="s">
        <v>1</v>
      </c>
      <c r="B3" s="43"/>
      <c r="C3" s="43"/>
      <c r="D3" s="43"/>
      <c r="E3" s="43"/>
      <c r="F3" s="43"/>
      <c r="G3" s="43"/>
      <c r="H3" s="43"/>
      <c r="I3" s="43"/>
      <c r="J3" s="44"/>
    </row>
    <row r="4" spans="1:10" ht="12.7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45" t="s">
        <v>47</v>
      </c>
      <c r="G4" s="1" t="s">
        <v>7</v>
      </c>
      <c r="H4" s="47" t="s">
        <v>8</v>
      </c>
      <c r="I4" s="48"/>
      <c r="J4" s="49"/>
    </row>
    <row r="5" spans="1:10" ht="12.75">
      <c r="A5" s="1" t="s">
        <v>30</v>
      </c>
      <c r="B5" s="1" t="s">
        <v>9</v>
      </c>
      <c r="C5" s="1" t="s">
        <v>10</v>
      </c>
      <c r="D5" s="1" t="s">
        <v>11</v>
      </c>
      <c r="E5" s="1"/>
      <c r="F5" s="46"/>
      <c r="G5" s="1"/>
      <c r="H5" s="47"/>
      <c r="I5" s="48"/>
      <c r="J5" s="49"/>
    </row>
    <row r="6" spans="1:10" ht="14.25" customHeight="1">
      <c r="A6" s="2"/>
      <c r="B6" s="3" t="s">
        <v>12</v>
      </c>
      <c r="C6" s="2"/>
      <c r="D6" s="2"/>
      <c r="E6" s="2"/>
      <c r="F6" s="2"/>
      <c r="G6" s="2"/>
      <c r="H6" s="39"/>
      <c r="I6" s="40"/>
      <c r="J6" s="41"/>
    </row>
    <row r="7" spans="1:10" ht="15.75">
      <c r="A7" s="2"/>
      <c r="B7" s="50" t="s">
        <v>13</v>
      </c>
      <c r="C7" s="51"/>
      <c r="D7" s="51"/>
      <c r="E7" s="51"/>
      <c r="F7" s="51"/>
      <c r="G7" s="51"/>
      <c r="H7" s="51"/>
      <c r="I7" s="51"/>
      <c r="J7" s="52"/>
    </row>
    <row r="8" spans="1:10" ht="15">
      <c r="A8" s="17"/>
      <c r="B8" s="16" t="s">
        <v>273</v>
      </c>
      <c r="C8" s="7" t="s">
        <v>14</v>
      </c>
      <c r="D8" s="15">
        <v>5</v>
      </c>
      <c r="E8" s="7"/>
      <c r="F8" s="7">
        <v>267</v>
      </c>
      <c r="G8" s="14">
        <f aca="true" t="shared" si="0" ref="G8:G15">D8*F8</f>
        <v>1335</v>
      </c>
      <c r="H8" s="33" t="s">
        <v>29</v>
      </c>
      <c r="I8" s="31"/>
      <c r="J8" s="32"/>
    </row>
    <row r="9" spans="1:10" ht="15">
      <c r="A9" s="17"/>
      <c r="B9" s="16" t="s">
        <v>186</v>
      </c>
      <c r="C9" s="7" t="s">
        <v>14</v>
      </c>
      <c r="D9" s="15">
        <v>5</v>
      </c>
      <c r="E9" s="7"/>
      <c r="F9" s="7">
        <v>267</v>
      </c>
      <c r="G9" s="14">
        <f t="shared" si="0"/>
        <v>1335</v>
      </c>
      <c r="H9" s="33" t="s">
        <v>41</v>
      </c>
      <c r="I9" s="31"/>
      <c r="J9" s="32"/>
    </row>
    <row r="10" spans="1:10" ht="15">
      <c r="A10" s="17"/>
      <c r="B10" s="16" t="s">
        <v>123</v>
      </c>
      <c r="C10" s="7" t="s">
        <v>14</v>
      </c>
      <c r="D10" s="15">
        <v>10</v>
      </c>
      <c r="E10" s="7"/>
      <c r="F10" s="7">
        <v>267</v>
      </c>
      <c r="G10" s="14">
        <f t="shared" si="0"/>
        <v>2670</v>
      </c>
      <c r="H10" s="33" t="s">
        <v>41</v>
      </c>
      <c r="I10" s="31"/>
      <c r="J10" s="32"/>
    </row>
    <row r="11" spans="1:10" ht="15">
      <c r="A11" s="17"/>
      <c r="B11" s="16" t="s">
        <v>274</v>
      </c>
      <c r="C11" s="7" t="s">
        <v>14</v>
      </c>
      <c r="D11" s="15">
        <v>7</v>
      </c>
      <c r="E11" s="7"/>
      <c r="F11" s="7">
        <v>267</v>
      </c>
      <c r="G11" s="14">
        <f t="shared" si="0"/>
        <v>1869</v>
      </c>
      <c r="H11" s="33" t="s">
        <v>41</v>
      </c>
      <c r="I11" s="31"/>
      <c r="J11" s="32"/>
    </row>
    <row r="12" spans="1:10" ht="15">
      <c r="A12" s="17"/>
      <c r="B12" s="16" t="s">
        <v>262</v>
      </c>
      <c r="C12" s="7" t="s">
        <v>14</v>
      </c>
      <c r="D12" s="15">
        <v>1</v>
      </c>
      <c r="E12" s="7"/>
      <c r="F12" s="7">
        <v>267</v>
      </c>
      <c r="G12" s="14">
        <f t="shared" si="0"/>
        <v>267</v>
      </c>
      <c r="H12" s="33" t="s">
        <v>29</v>
      </c>
      <c r="I12" s="31"/>
      <c r="J12" s="32"/>
    </row>
    <row r="13" spans="1:10" ht="15">
      <c r="A13" s="17"/>
      <c r="B13" s="16" t="s">
        <v>275</v>
      </c>
      <c r="C13" s="7" t="s">
        <v>14</v>
      </c>
      <c r="D13" s="15">
        <v>3.5</v>
      </c>
      <c r="E13" s="7"/>
      <c r="F13" s="7">
        <v>267</v>
      </c>
      <c r="G13" s="14">
        <f t="shared" si="0"/>
        <v>934.5</v>
      </c>
      <c r="H13" s="33" t="s">
        <v>248</v>
      </c>
      <c r="I13" s="31"/>
      <c r="J13" s="32"/>
    </row>
    <row r="14" spans="1:10" ht="15">
      <c r="A14" s="17"/>
      <c r="B14" s="16" t="s">
        <v>276</v>
      </c>
      <c r="C14" s="7" t="s">
        <v>14</v>
      </c>
      <c r="D14" s="15">
        <v>2</v>
      </c>
      <c r="E14" s="7"/>
      <c r="F14" s="7">
        <v>267</v>
      </c>
      <c r="G14" s="14">
        <f t="shared" si="0"/>
        <v>534</v>
      </c>
      <c r="H14" s="33" t="s">
        <v>41</v>
      </c>
      <c r="I14" s="31"/>
      <c r="J14" s="32"/>
    </row>
    <row r="15" spans="1:10" ht="15">
      <c r="A15" s="17"/>
      <c r="B15" s="16" t="s">
        <v>279</v>
      </c>
      <c r="C15" s="7" t="s">
        <v>14</v>
      </c>
      <c r="D15" s="15">
        <v>2</v>
      </c>
      <c r="E15" s="7"/>
      <c r="F15" s="7">
        <v>267</v>
      </c>
      <c r="G15" s="14">
        <f t="shared" si="0"/>
        <v>534</v>
      </c>
      <c r="H15" s="33" t="s">
        <v>41</v>
      </c>
      <c r="I15" s="31"/>
      <c r="J15" s="32"/>
    </row>
    <row r="16" spans="1:10" ht="15.75">
      <c r="A16" s="7"/>
      <c r="B16" s="21" t="s">
        <v>17</v>
      </c>
      <c r="C16" s="21" t="s">
        <v>14</v>
      </c>
      <c r="D16" s="22">
        <f>SUM(D8:D15)</f>
        <v>35.5</v>
      </c>
      <c r="E16" s="21"/>
      <c r="F16" s="21"/>
      <c r="G16" s="23">
        <f>SUM(G8:G15)</f>
        <v>9478.5</v>
      </c>
      <c r="H16" s="33"/>
      <c r="I16" s="31"/>
      <c r="J16" s="32"/>
    </row>
    <row r="17" spans="1:10" ht="15.75">
      <c r="A17" s="7"/>
      <c r="B17" s="30" t="s">
        <v>21</v>
      </c>
      <c r="C17" s="37"/>
      <c r="D17" s="37"/>
      <c r="E17" s="37"/>
      <c r="F17" s="37"/>
      <c r="G17" s="37"/>
      <c r="H17" s="37"/>
      <c r="I17" s="37"/>
      <c r="J17" s="38"/>
    </row>
    <row r="18" spans="1:10" ht="15">
      <c r="A18" s="24"/>
      <c r="B18" s="16" t="s">
        <v>259</v>
      </c>
      <c r="C18" s="7" t="s">
        <v>18</v>
      </c>
      <c r="D18" s="9">
        <v>1</v>
      </c>
      <c r="E18" s="7">
        <v>160.44</v>
      </c>
      <c r="F18" s="14">
        <f aca="true" t="shared" si="1" ref="F18:F24">E18*1.065</f>
        <v>170.8686</v>
      </c>
      <c r="G18" s="14">
        <f aca="true" t="shared" si="2" ref="G18:G24">D18*F18</f>
        <v>170.8686</v>
      </c>
      <c r="H18" s="33" t="s">
        <v>29</v>
      </c>
      <c r="I18" s="31"/>
      <c r="J18" s="32"/>
    </row>
    <row r="19" spans="1:10" ht="15">
      <c r="A19" s="24"/>
      <c r="B19" s="16" t="s">
        <v>263</v>
      </c>
      <c r="C19" s="7" t="s">
        <v>18</v>
      </c>
      <c r="D19" s="9">
        <v>1</v>
      </c>
      <c r="E19" s="7">
        <v>160.44</v>
      </c>
      <c r="F19" s="14">
        <f t="shared" si="1"/>
        <v>170.8686</v>
      </c>
      <c r="G19" s="14">
        <f t="shared" si="2"/>
        <v>170.8686</v>
      </c>
      <c r="H19" s="33" t="s">
        <v>29</v>
      </c>
      <c r="I19" s="31"/>
      <c r="J19" s="32"/>
    </row>
    <row r="20" spans="1:10" ht="15">
      <c r="A20" s="24"/>
      <c r="B20" s="16" t="s">
        <v>266</v>
      </c>
      <c r="C20" s="7" t="s">
        <v>18</v>
      </c>
      <c r="D20" s="9">
        <v>2</v>
      </c>
      <c r="E20" s="7">
        <v>160.44</v>
      </c>
      <c r="F20" s="14">
        <f t="shared" si="1"/>
        <v>170.8686</v>
      </c>
      <c r="G20" s="14">
        <f t="shared" si="2"/>
        <v>341.7372</v>
      </c>
      <c r="H20" s="33" t="s">
        <v>29</v>
      </c>
      <c r="I20" s="31"/>
      <c r="J20" s="32"/>
    </row>
    <row r="21" spans="1:10" ht="15">
      <c r="A21" s="24"/>
      <c r="B21" s="16" t="s">
        <v>261</v>
      </c>
      <c r="C21" s="7" t="s">
        <v>18</v>
      </c>
      <c r="D21" s="9">
        <v>5</v>
      </c>
      <c r="E21" s="7">
        <v>160.44</v>
      </c>
      <c r="F21" s="14">
        <f t="shared" si="1"/>
        <v>170.8686</v>
      </c>
      <c r="G21" s="14">
        <f t="shared" si="2"/>
        <v>854.343</v>
      </c>
      <c r="H21" s="33" t="s">
        <v>29</v>
      </c>
      <c r="I21" s="31"/>
      <c r="J21" s="32"/>
    </row>
    <row r="22" spans="1:10" ht="15">
      <c r="A22" s="24"/>
      <c r="B22" s="16" t="s">
        <v>279</v>
      </c>
      <c r="C22" s="7" t="s">
        <v>18</v>
      </c>
      <c r="D22" s="9">
        <v>2</v>
      </c>
      <c r="E22" s="7">
        <v>160.44</v>
      </c>
      <c r="F22" s="14">
        <f t="shared" si="1"/>
        <v>170.8686</v>
      </c>
      <c r="G22" s="14">
        <f t="shared" si="2"/>
        <v>341.7372</v>
      </c>
      <c r="H22" s="33" t="s">
        <v>29</v>
      </c>
      <c r="I22" s="31"/>
      <c r="J22" s="32"/>
    </row>
    <row r="23" spans="1:10" ht="15">
      <c r="A23" s="24"/>
      <c r="B23" s="16" t="s">
        <v>260</v>
      </c>
      <c r="C23" s="7" t="s">
        <v>18</v>
      </c>
      <c r="D23" s="9">
        <v>3</v>
      </c>
      <c r="E23" s="7">
        <v>160.44</v>
      </c>
      <c r="F23" s="14">
        <f t="shared" si="1"/>
        <v>170.8686</v>
      </c>
      <c r="G23" s="14">
        <f t="shared" si="2"/>
        <v>512.6057999999999</v>
      </c>
      <c r="H23" s="33" t="s">
        <v>29</v>
      </c>
      <c r="I23" s="31"/>
      <c r="J23" s="32"/>
    </row>
    <row r="24" spans="1:10" ht="15">
      <c r="A24" s="24"/>
      <c r="B24" s="16" t="s">
        <v>268</v>
      </c>
      <c r="C24" s="7" t="s">
        <v>18</v>
      </c>
      <c r="D24" s="9">
        <v>1</v>
      </c>
      <c r="E24" s="7">
        <v>160.44</v>
      </c>
      <c r="F24" s="14">
        <f t="shared" si="1"/>
        <v>170.8686</v>
      </c>
      <c r="G24" s="14">
        <f t="shared" si="2"/>
        <v>170.8686</v>
      </c>
      <c r="H24" s="33" t="s">
        <v>29</v>
      </c>
      <c r="I24" s="31"/>
      <c r="J24" s="32"/>
    </row>
    <row r="25" spans="1:10" ht="15.75">
      <c r="A25" s="21"/>
      <c r="B25" s="21" t="s">
        <v>17</v>
      </c>
      <c r="C25" s="21" t="s">
        <v>18</v>
      </c>
      <c r="D25" s="25">
        <f>SUM(D18:D24)</f>
        <v>15</v>
      </c>
      <c r="E25" s="21"/>
      <c r="F25" s="23"/>
      <c r="G25" s="23">
        <f>SUM(G18:G24)</f>
        <v>2563.0289999999995</v>
      </c>
      <c r="H25" s="34"/>
      <c r="I25" s="35"/>
      <c r="J25" s="36"/>
    </row>
    <row r="26" spans="1:10" ht="15.75">
      <c r="A26" s="7"/>
      <c r="B26" s="30" t="s">
        <v>20</v>
      </c>
      <c r="C26" s="37"/>
      <c r="D26" s="37"/>
      <c r="E26" s="37"/>
      <c r="F26" s="37"/>
      <c r="G26" s="37"/>
      <c r="H26" s="37"/>
      <c r="I26" s="37"/>
      <c r="J26" s="38"/>
    </row>
    <row r="27" spans="1:10" ht="15">
      <c r="A27" s="24"/>
      <c r="B27" s="16" t="s">
        <v>264</v>
      </c>
      <c r="C27" s="7" t="s">
        <v>18</v>
      </c>
      <c r="D27" s="9">
        <v>1</v>
      </c>
      <c r="E27" s="7"/>
      <c r="F27" s="7">
        <v>913</v>
      </c>
      <c r="G27" s="7">
        <f>D27*F27</f>
        <v>913</v>
      </c>
      <c r="H27" s="33" t="s">
        <v>29</v>
      </c>
      <c r="I27" s="31"/>
      <c r="J27" s="32"/>
    </row>
    <row r="28" spans="1:10" ht="15">
      <c r="A28" s="24"/>
      <c r="B28" s="16" t="s">
        <v>265</v>
      </c>
      <c r="C28" s="7" t="s">
        <v>18</v>
      </c>
      <c r="D28" s="9">
        <v>1</v>
      </c>
      <c r="E28" s="7"/>
      <c r="F28" s="7">
        <v>913</v>
      </c>
      <c r="G28" s="7">
        <f>D28*F28</f>
        <v>913</v>
      </c>
      <c r="H28" s="33" t="s">
        <v>29</v>
      </c>
      <c r="I28" s="31"/>
      <c r="J28" s="32"/>
    </row>
    <row r="29" spans="1:10" ht="15.75">
      <c r="A29" s="21"/>
      <c r="B29" s="21" t="s">
        <v>17</v>
      </c>
      <c r="C29" s="21" t="s">
        <v>18</v>
      </c>
      <c r="D29" s="25">
        <f>SUM(D27:D28)</f>
        <v>2</v>
      </c>
      <c r="E29" s="21"/>
      <c r="F29" s="21"/>
      <c r="G29" s="21">
        <f>SUM(G27:G28)</f>
        <v>1826</v>
      </c>
      <c r="H29" s="34"/>
      <c r="I29" s="35"/>
      <c r="J29" s="36"/>
    </row>
    <row r="30" spans="1:10" ht="15.75">
      <c r="A30" s="7"/>
      <c r="B30" s="30" t="s">
        <v>22</v>
      </c>
      <c r="C30" s="37"/>
      <c r="D30" s="37"/>
      <c r="E30" s="37"/>
      <c r="F30" s="37"/>
      <c r="G30" s="37"/>
      <c r="H30" s="37"/>
      <c r="I30" s="37"/>
      <c r="J30" s="38"/>
    </row>
    <row r="31" spans="1:10" ht="15">
      <c r="A31" s="17"/>
      <c r="B31" s="16" t="s">
        <v>186</v>
      </c>
      <c r="C31" s="7" t="s">
        <v>18</v>
      </c>
      <c r="D31" s="9">
        <v>22</v>
      </c>
      <c r="E31" s="7">
        <v>217.88</v>
      </c>
      <c r="F31" s="14">
        <f aca="true" t="shared" si="3" ref="F31:F37">E31*1.065</f>
        <v>232.04219999999998</v>
      </c>
      <c r="G31" s="14">
        <f aca="true" t="shared" si="4" ref="G31:G37">D31*F31</f>
        <v>5104.9284</v>
      </c>
      <c r="H31" s="33" t="s">
        <v>34</v>
      </c>
      <c r="I31" s="31"/>
      <c r="J31" s="32"/>
    </row>
    <row r="32" spans="1:10" ht="15">
      <c r="A32" s="17"/>
      <c r="B32" s="16" t="s">
        <v>272</v>
      </c>
      <c r="C32" s="7" t="s">
        <v>18</v>
      </c>
      <c r="D32" s="9">
        <v>8</v>
      </c>
      <c r="E32" s="7">
        <v>217.88</v>
      </c>
      <c r="F32" s="14">
        <f t="shared" si="3"/>
        <v>232.04219999999998</v>
      </c>
      <c r="G32" s="14">
        <f t="shared" si="4"/>
        <v>1856.3375999999998</v>
      </c>
      <c r="H32" s="33" t="s">
        <v>41</v>
      </c>
      <c r="I32" s="31"/>
      <c r="J32" s="32"/>
    </row>
    <row r="33" spans="1:10" ht="15">
      <c r="A33" s="17"/>
      <c r="B33" s="16" t="s">
        <v>277</v>
      </c>
      <c r="C33" s="7" t="s">
        <v>18</v>
      </c>
      <c r="D33" s="9">
        <v>1</v>
      </c>
      <c r="E33" s="7">
        <v>217.88</v>
      </c>
      <c r="F33" s="14">
        <f t="shared" si="3"/>
        <v>232.04219999999998</v>
      </c>
      <c r="G33" s="14">
        <f t="shared" si="4"/>
        <v>232.04219999999998</v>
      </c>
      <c r="H33" s="33" t="s">
        <v>41</v>
      </c>
      <c r="I33" s="31"/>
      <c r="J33" s="32"/>
    </row>
    <row r="34" spans="1:10" ht="15">
      <c r="A34" s="17"/>
      <c r="B34" s="16" t="s">
        <v>174</v>
      </c>
      <c r="C34" s="7" t="s">
        <v>18</v>
      </c>
      <c r="D34" s="9">
        <v>2</v>
      </c>
      <c r="E34" s="7">
        <v>217.88</v>
      </c>
      <c r="F34" s="14">
        <f t="shared" si="3"/>
        <v>232.04219999999998</v>
      </c>
      <c r="G34" s="14">
        <f t="shared" si="4"/>
        <v>464.08439999999996</v>
      </c>
      <c r="H34" s="33" t="s">
        <v>41</v>
      </c>
      <c r="I34" s="31"/>
      <c r="J34" s="32"/>
    </row>
    <row r="35" spans="1:10" ht="15">
      <c r="A35" s="17"/>
      <c r="B35" s="16" t="s">
        <v>275</v>
      </c>
      <c r="C35" s="7" t="s">
        <v>18</v>
      </c>
      <c r="D35" s="9">
        <v>1</v>
      </c>
      <c r="E35" s="7">
        <v>217.88</v>
      </c>
      <c r="F35" s="14">
        <f t="shared" si="3"/>
        <v>232.04219999999998</v>
      </c>
      <c r="G35" s="14">
        <f t="shared" si="4"/>
        <v>232.04219999999998</v>
      </c>
      <c r="H35" s="33" t="s">
        <v>41</v>
      </c>
      <c r="I35" s="31"/>
      <c r="J35" s="32"/>
    </row>
    <row r="36" spans="1:10" ht="15">
      <c r="A36" s="17"/>
      <c r="B36" s="16" t="s">
        <v>276</v>
      </c>
      <c r="C36" s="7" t="s">
        <v>18</v>
      </c>
      <c r="D36" s="9">
        <v>5</v>
      </c>
      <c r="E36" s="7">
        <v>217.88</v>
      </c>
      <c r="F36" s="14">
        <f t="shared" si="3"/>
        <v>232.04219999999998</v>
      </c>
      <c r="G36" s="14">
        <f t="shared" si="4"/>
        <v>1160.2109999999998</v>
      </c>
      <c r="H36" s="33" t="s">
        <v>41</v>
      </c>
      <c r="I36" s="31"/>
      <c r="J36" s="32"/>
    </row>
    <row r="37" spans="1:10" ht="15">
      <c r="A37" s="17"/>
      <c r="B37" s="16" t="s">
        <v>278</v>
      </c>
      <c r="C37" s="7" t="s">
        <v>18</v>
      </c>
      <c r="D37" s="9">
        <v>9</v>
      </c>
      <c r="E37" s="7">
        <v>217.88</v>
      </c>
      <c r="F37" s="14">
        <f t="shared" si="3"/>
        <v>232.04219999999998</v>
      </c>
      <c r="G37" s="14">
        <f t="shared" si="4"/>
        <v>2088.3797999999997</v>
      </c>
      <c r="H37" s="33" t="s">
        <v>41</v>
      </c>
      <c r="I37" s="31"/>
      <c r="J37" s="32"/>
    </row>
    <row r="38" spans="1:10" ht="15.75">
      <c r="A38" s="21"/>
      <c r="B38" s="21" t="s">
        <v>17</v>
      </c>
      <c r="C38" s="21" t="s">
        <v>18</v>
      </c>
      <c r="D38" s="25">
        <f>SUM(D31:D37)</f>
        <v>48</v>
      </c>
      <c r="E38" s="21"/>
      <c r="F38" s="21"/>
      <c r="G38" s="23">
        <f>SUM(G31:G37)</f>
        <v>11138.025599999997</v>
      </c>
      <c r="H38" s="34"/>
      <c r="I38" s="35"/>
      <c r="J38" s="36"/>
    </row>
    <row r="39" spans="1:10" ht="15.75">
      <c r="A39" s="7"/>
      <c r="B39" s="30" t="s">
        <v>39</v>
      </c>
      <c r="C39" s="37"/>
      <c r="D39" s="37"/>
      <c r="E39" s="37"/>
      <c r="F39" s="37"/>
      <c r="G39" s="37"/>
      <c r="H39" s="37"/>
      <c r="I39" s="37"/>
      <c r="J39" s="38"/>
    </row>
    <row r="40" spans="1:10" ht="15">
      <c r="A40" s="7"/>
      <c r="B40" s="16" t="s">
        <v>269</v>
      </c>
      <c r="C40" s="7" t="s">
        <v>18</v>
      </c>
      <c r="D40" s="9">
        <v>1</v>
      </c>
      <c r="E40" s="14">
        <v>191.4</v>
      </c>
      <c r="F40" s="14">
        <f>E40*1.065</f>
        <v>203.841</v>
      </c>
      <c r="G40" s="14">
        <f>D40*F40</f>
        <v>203.841</v>
      </c>
      <c r="H40" s="33" t="s">
        <v>15</v>
      </c>
      <c r="I40" s="31"/>
      <c r="J40" s="32"/>
    </row>
    <row r="41" spans="1:10" ht="15.75">
      <c r="A41" s="21"/>
      <c r="B41" s="21" t="s">
        <v>19</v>
      </c>
      <c r="C41" s="21" t="s">
        <v>18</v>
      </c>
      <c r="D41" s="25">
        <f>SUM(D40:D40)</f>
        <v>1</v>
      </c>
      <c r="E41" s="21"/>
      <c r="F41" s="21"/>
      <c r="G41" s="23">
        <f>SUM(G40:G40)</f>
        <v>203.841</v>
      </c>
      <c r="H41" s="34"/>
      <c r="I41" s="35"/>
      <c r="J41" s="36"/>
    </row>
    <row r="42" spans="1:10" ht="15.75">
      <c r="A42" s="7"/>
      <c r="B42" s="30" t="s">
        <v>23</v>
      </c>
      <c r="C42" s="37"/>
      <c r="D42" s="37"/>
      <c r="E42" s="37"/>
      <c r="F42" s="37"/>
      <c r="G42" s="37"/>
      <c r="H42" s="37"/>
      <c r="I42" s="37"/>
      <c r="J42" s="38"/>
    </row>
    <row r="43" spans="1:10" ht="15">
      <c r="A43" s="7"/>
      <c r="B43" s="16" t="s">
        <v>267</v>
      </c>
      <c r="C43" s="7" t="s">
        <v>18</v>
      </c>
      <c r="D43" s="9">
        <v>1</v>
      </c>
      <c r="E43" s="14">
        <v>181.09</v>
      </c>
      <c r="F43" s="14">
        <f>E43*1.065</f>
        <v>192.86085</v>
      </c>
      <c r="G43" s="14">
        <f>D43*F43</f>
        <v>192.86085</v>
      </c>
      <c r="H43" s="33" t="s">
        <v>15</v>
      </c>
      <c r="I43" s="31"/>
      <c r="J43" s="32"/>
    </row>
    <row r="44" spans="1:10" ht="15">
      <c r="A44" s="7"/>
      <c r="B44" s="16" t="s">
        <v>270</v>
      </c>
      <c r="C44" s="7" t="s">
        <v>18</v>
      </c>
      <c r="D44" s="9">
        <v>1</v>
      </c>
      <c r="E44" s="14">
        <v>181.09</v>
      </c>
      <c r="F44" s="14">
        <f>E44*1.065</f>
        <v>192.86085</v>
      </c>
      <c r="G44" s="14">
        <f>D44*F44</f>
        <v>192.86085</v>
      </c>
      <c r="H44" s="33" t="s">
        <v>15</v>
      </c>
      <c r="I44" s="31"/>
      <c r="J44" s="32"/>
    </row>
    <row r="45" spans="1:10" ht="15.75">
      <c r="A45" s="21"/>
      <c r="B45" s="21" t="s">
        <v>19</v>
      </c>
      <c r="C45" s="21" t="s">
        <v>18</v>
      </c>
      <c r="D45" s="25">
        <f>SUM(D43:D44)</f>
        <v>2</v>
      </c>
      <c r="E45" s="21"/>
      <c r="F45" s="21"/>
      <c r="G45" s="23">
        <f>SUM(G43:G44)</f>
        <v>385.7217</v>
      </c>
      <c r="H45" s="34"/>
      <c r="I45" s="35"/>
      <c r="J45" s="36"/>
    </row>
    <row r="46" spans="1:10" ht="16.5" customHeight="1">
      <c r="A46" s="7"/>
      <c r="B46" s="30" t="s">
        <v>24</v>
      </c>
      <c r="C46" s="31"/>
      <c r="D46" s="31"/>
      <c r="E46" s="31"/>
      <c r="F46" s="31"/>
      <c r="G46" s="31"/>
      <c r="H46" s="31"/>
      <c r="I46" s="31"/>
      <c r="J46" s="32"/>
    </row>
    <row r="47" spans="1:10" ht="13.5" customHeight="1">
      <c r="A47" s="7"/>
      <c r="B47" s="16" t="s">
        <v>271</v>
      </c>
      <c r="C47" s="7" t="s">
        <v>18</v>
      </c>
      <c r="D47" s="9">
        <v>1</v>
      </c>
      <c r="E47" s="7">
        <v>648.1</v>
      </c>
      <c r="F47" s="14">
        <f aca="true" t="shared" si="5" ref="F47:F54">E47*1.065</f>
        <v>690.2265</v>
      </c>
      <c r="G47" s="14">
        <f aca="true" t="shared" si="6" ref="G47:G54">D47*F47</f>
        <v>690.2265</v>
      </c>
      <c r="H47" s="18" t="s">
        <v>199</v>
      </c>
      <c r="I47" s="19"/>
      <c r="J47" s="20"/>
    </row>
    <row r="48" spans="1:10" ht="13.5" customHeight="1">
      <c r="A48" s="7"/>
      <c r="B48" s="8" t="s">
        <v>35</v>
      </c>
      <c r="C48" s="7" t="s">
        <v>18</v>
      </c>
      <c r="D48" s="9">
        <v>2</v>
      </c>
      <c r="E48" s="9">
        <v>13.73</v>
      </c>
      <c r="F48" s="14">
        <f t="shared" si="5"/>
        <v>14.622449999999999</v>
      </c>
      <c r="G48" s="14">
        <f t="shared" si="6"/>
        <v>29.244899999999998</v>
      </c>
      <c r="H48" s="18"/>
      <c r="I48" s="19"/>
      <c r="J48" s="20"/>
    </row>
    <row r="49" spans="1:10" ht="14.25" customHeight="1">
      <c r="A49" s="7"/>
      <c r="B49" s="8" t="s">
        <v>38</v>
      </c>
      <c r="C49" s="7" t="s">
        <v>36</v>
      </c>
      <c r="D49" s="9">
        <v>0.124</v>
      </c>
      <c r="E49" s="7">
        <v>166.89</v>
      </c>
      <c r="F49" s="14">
        <f t="shared" si="5"/>
        <v>177.73784999999998</v>
      </c>
      <c r="G49" s="14">
        <f t="shared" si="6"/>
        <v>22.039493399999998</v>
      </c>
      <c r="H49" s="18"/>
      <c r="I49" s="19"/>
      <c r="J49" s="20"/>
    </row>
    <row r="50" spans="1:10" ht="13.5" customHeight="1">
      <c r="A50" s="7"/>
      <c r="B50" s="8" t="s">
        <v>37</v>
      </c>
      <c r="C50" s="7" t="s">
        <v>36</v>
      </c>
      <c r="D50" s="9">
        <v>0.016</v>
      </c>
      <c r="E50" s="9">
        <v>722.12</v>
      </c>
      <c r="F50" s="14">
        <f t="shared" si="5"/>
        <v>769.0577999999999</v>
      </c>
      <c r="G50" s="14">
        <f t="shared" si="6"/>
        <v>12.304924799999998</v>
      </c>
      <c r="H50" s="18"/>
      <c r="I50" s="19"/>
      <c r="J50" s="20"/>
    </row>
    <row r="51" spans="1:10" ht="13.5" customHeight="1">
      <c r="A51" s="7"/>
      <c r="B51" s="16" t="s">
        <v>275</v>
      </c>
      <c r="C51" s="7" t="s">
        <v>18</v>
      </c>
      <c r="D51" s="9">
        <v>1</v>
      </c>
      <c r="E51" s="7">
        <v>648.1</v>
      </c>
      <c r="F51" s="14">
        <f t="shared" si="5"/>
        <v>690.2265</v>
      </c>
      <c r="G51" s="14">
        <f t="shared" si="6"/>
        <v>690.2265</v>
      </c>
      <c r="H51" s="18" t="s">
        <v>227</v>
      </c>
      <c r="I51" s="19"/>
      <c r="J51" s="20"/>
    </row>
    <row r="52" spans="1:10" ht="13.5" customHeight="1">
      <c r="A52" s="7"/>
      <c r="B52" s="8" t="s">
        <v>35</v>
      </c>
      <c r="C52" s="7" t="s">
        <v>18</v>
      </c>
      <c r="D52" s="9">
        <v>3</v>
      </c>
      <c r="E52" s="9">
        <v>13.73</v>
      </c>
      <c r="F52" s="14">
        <f t="shared" si="5"/>
        <v>14.622449999999999</v>
      </c>
      <c r="G52" s="14">
        <f t="shared" si="6"/>
        <v>43.867349999999995</v>
      </c>
      <c r="H52" s="18"/>
      <c r="I52" s="19"/>
      <c r="J52" s="20"/>
    </row>
    <row r="53" spans="1:10" ht="14.25" customHeight="1">
      <c r="A53" s="7"/>
      <c r="B53" s="8" t="s">
        <v>38</v>
      </c>
      <c r="C53" s="7" t="s">
        <v>36</v>
      </c>
      <c r="D53" s="9">
        <v>0.124</v>
      </c>
      <c r="E53" s="7">
        <v>166.89</v>
      </c>
      <c r="F53" s="14">
        <f t="shared" si="5"/>
        <v>177.73784999999998</v>
      </c>
      <c r="G53" s="14">
        <f t="shared" si="6"/>
        <v>22.039493399999998</v>
      </c>
      <c r="H53" s="18"/>
      <c r="I53" s="19"/>
      <c r="J53" s="20"/>
    </row>
    <row r="54" spans="1:10" ht="13.5" customHeight="1">
      <c r="A54" s="7"/>
      <c r="B54" s="8" t="s">
        <v>37</v>
      </c>
      <c r="C54" s="7" t="s">
        <v>36</v>
      </c>
      <c r="D54" s="9">
        <v>0.016</v>
      </c>
      <c r="E54" s="9">
        <v>722.12</v>
      </c>
      <c r="F54" s="14">
        <f t="shared" si="5"/>
        <v>769.0577999999999</v>
      </c>
      <c r="G54" s="14">
        <f t="shared" si="6"/>
        <v>12.304924799999998</v>
      </c>
      <c r="H54" s="18"/>
      <c r="I54" s="19"/>
      <c r="J54" s="20"/>
    </row>
    <row r="55" spans="1:10" ht="16.5" customHeight="1">
      <c r="A55" s="21"/>
      <c r="B55" s="21" t="s">
        <v>17</v>
      </c>
      <c r="C55" s="21"/>
      <c r="D55" s="25">
        <f>D47+D51</f>
        <v>2</v>
      </c>
      <c r="E55" s="21"/>
      <c r="F55" s="21"/>
      <c r="G55" s="23">
        <f>SUM(G47:G54)</f>
        <v>1522.2540864</v>
      </c>
      <c r="H55" s="34"/>
      <c r="I55" s="35"/>
      <c r="J55" s="36"/>
    </row>
    <row r="56" spans="1:10" ht="15.75">
      <c r="A56" s="10"/>
      <c r="B56" s="10" t="s">
        <v>25</v>
      </c>
      <c r="C56" s="10"/>
      <c r="D56" s="10"/>
      <c r="E56" s="10"/>
      <c r="F56" s="10"/>
      <c r="G56" s="11">
        <f>G41+G38+G29+G25+G16+G55+G45</f>
        <v>27117.371386399995</v>
      </c>
      <c r="H56" s="27"/>
      <c r="I56" s="28"/>
      <c r="J56" s="29"/>
    </row>
    <row r="57" spans="1:10" ht="15.75">
      <c r="A57" s="12"/>
      <c r="B57" s="13"/>
      <c r="C57" s="13"/>
      <c r="D57" s="13"/>
      <c r="E57" s="13"/>
      <c r="F57" s="13"/>
      <c r="G57" s="13"/>
      <c r="H57" s="13"/>
      <c r="I57" s="13"/>
      <c r="J57" s="12"/>
    </row>
    <row r="58" spans="1:10" ht="15.75">
      <c r="A58" s="12"/>
      <c r="B58" s="13"/>
      <c r="C58" s="13"/>
      <c r="D58" s="13"/>
      <c r="E58" s="13"/>
      <c r="F58" s="13"/>
      <c r="G58" s="13"/>
      <c r="H58" s="13"/>
      <c r="I58" s="13"/>
      <c r="J58" s="12"/>
    </row>
    <row r="59" spans="1:10" ht="15.75">
      <c r="A59" s="12"/>
      <c r="B59" s="13" t="s">
        <v>26</v>
      </c>
      <c r="C59" s="13"/>
      <c r="D59" s="13"/>
      <c r="E59" s="13"/>
      <c r="F59" s="13"/>
      <c r="G59" s="13"/>
      <c r="H59" s="13"/>
      <c r="I59" s="13"/>
      <c r="J59" s="12"/>
    </row>
    <row r="60" spans="1:10" ht="15.75">
      <c r="A60" s="12"/>
      <c r="B60" s="13" t="s">
        <v>27</v>
      </c>
      <c r="C60" s="13"/>
      <c r="D60" s="13"/>
      <c r="E60" s="13"/>
      <c r="F60" s="13"/>
      <c r="G60" s="13"/>
      <c r="H60" s="13" t="s">
        <v>28</v>
      </c>
      <c r="I60" s="13"/>
      <c r="J60" s="12"/>
    </row>
    <row r="61" spans="1:10" ht="15">
      <c r="A61" s="12"/>
      <c r="B61" s="12"/>
      <c r="C61" s="12"/>
      <c r="D61" s="12"/>
      <c r="E61" s="12"/>
      <c r="F61" s="12"/>
      <c r="G61" s="12"/>
      <c r="H61" s="12"/>
      <c r="I61" s="12"/>
      <c r="J61" s="12"/>
    </row>
  </sheetData>
  <sheetProtection/>
  <mergeCells count="49">
    <mergeCell ref="B46:J46"/>
    <mergeCell ref="H55:J55"/>
    <mergeCell ref="H56:J56"/>
    <mergeCell ref="B42:J42"/>
    <mergeCell ref="H44:J44"/>
    <mergeCell ref="H45:J45"/>
    <mergeCell ref="H43:J43"/>
    <mergeCell ref="H38:J38"/>
    <mergeCell ref="B39:J39"/>
    <mergeCell ref="H41:J41"/>
    <mergeCell ref="H40:J40"/>
    <mergeCell ref="H29:J29"/>
    <mergeCell ref="B30:J30"/>
    <mergeCell ref="H31:J31"/>
    <mergeCell ref="H37:J37"/>
    <mergeCell ref="H32:J32"/>
    <mergeCell ref="H34:J34"/>
    <mergeCell ref="H35:J35"/>
    <mergeCell ref="H36:J36"/>
    <mergeCell ref="H33:J33"/>
    <mergeCell ref="H27:J27"/>
    <mergeCell ref="H28:J28"/>
    <mergeCell ref="H21:J21"/>
    <mergeCell ref="H22:J22"/>
    <mergeCell ref="H23:J23"/>
    <mergeCell ref="H24:J24"/>
    <mergeCell ref="H25:J25"/>
    <mergeCell ref="B26:J26"/>
    <mergeCell ref="H15:J15"/>
    <mergeCell ref="H16:J16"/>
    <mergeCell ref="B17:J17"/>
    <mergeCell ref="H18:J18"/>
    <mergeCell ref="H19:J19"/>
    <mergeCell ref="H20:J20"/>
    <mergeCell ref="H10:J10"/>
    <mergeCell ref="H11:J11"/>
    <mergeCell ref="H13:J13"/>
    <mergeCell ref="H14:J14"/>
    <mergeCell ref="H6:J6"/>
    <mergeCell ref="B7:J7"/>
    <mergeCell ref="H8:J8"/>
    <mergeCell ref="H12:J12"/>
    <mergeCell ref="H9:J9"/>
    <mergeCell ref="A1:J1"/>
    <mergeCell ref="A2:J2"/>
    <mergeCell ref="A3:J3"/>
    <mergeCell ref="F4:F5"/>
    <mergeCell ref="H4:J4"/>
    <mergeCell ref="H5:J5"/>
  </mergeCells>
  <printOptions/>
  <pageMargins left="0.21" right="0.18" top="0.22" bottom="0.25" header="0.2" footer="0.25"/>
  <pageSetup fitToHeight="0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J64"/>
  <sheetViews>
    <sheetView zoomScalePageLayoutView="0" workbookViewId="0" topLeftCell="A1">
      <selection activeCell="H84" sqref="G84:H85"/>
    </sheetView>
  </sheetViews>
  <sheetFormatPr defaultColWidth="9.140625" defaultRowHeight="12.75"/>
  <cols>
    <col min="1" max="1" width="5.8515625" style="0" customWidth="1"/>
    <col min="2" max="2" width="41.8515625" style="0" customWidth="1"/>
    <col min="3" max="3" width="6.57421875" style="0" customWidth="1"/>
    <col min="4" max="5" width="9.57421875" style="0" customWidth="1"/>
    <col min="6" max="6" width="11.57421875" style="0" customWidth="1"/>
    <col min="7" max="7" width="14.57421875" style="0" customWidth="1"/>
    <col min="10" max="10" width="24.421875" style="0" customWidth="1"/>
  </cols>
  <sheetData>
    <row r="1" spans="1:10" ht="15.75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1"/>
    </row>
    <row r="2" spans="1:10" ht="15.75">
      <c r="A2" s="39" t="s">
        <v>228</v>
      </c>
      <c r="B2" s="40"/>
      <c r="C2" s="40"/>
      <c r="D2" s="40"/>
      <c r="E2" s="40"/>
      <c r="F2" s="40"/>
      <c r="G2" s="40"/>
      <c r="H2" s="40"/>
      <c r="I2" s="40"/>
      <c r="J2" s="41"/>
    </row>
    <row r="3" spans="1:10" ht="15.75">
      <c r="A3" s="42" t="s">
        <v>1</v>
      </c>
      <c r="B3" s="43"/>
      <c r="C3" s="43"/>
      <c r="D3" s="43"/>
      <c r="E3" s="43"/>
      <c r="F3" s="43"/>
      <c r="G3" s="43"/>
      <c r="H3" s="43"/>
      <c r="I3" s="43"/>
      <c r="J3" s="44"/>
    </row>
    <row r="4" spans="1:10" ht="12.7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45" t="s">
        <v>47</v>
      </c>
      <c r="G4" s="1" t="s">
        <v>7</v>
      </c>
      <c r="H4" s="47" t="s">
        <v>8</v>
      </c>
      <c r="I4" s="48"/>
      <c r="J4" s="49"/>
    </row>
    <row r="5" spans="1:10" ht="12.75">
      <c r="A5" s="1" t="s">
        <v>30</v>
      </c>
      <c r="B5" s="1" t="s">
        <v>9</v>
      </c>
      <c r="C5" s="1" t="s">
        <v>10</v>
      </c>
      <c r="D5" s="1" t="s">
        <v>11</v>
      </c>
      <c r="E5" s="1"/>
      <c r="F5" s="46"/>
      <c r="G5" s="1"/>
      <c r="H5" s="47"/>
      <c r="I5" s="48"/>
      <c r="J5" s="49"/>
    </row>
    <row r="6" spans="1:10" ht="14.25" customHeight="1">
      <c r="A6" s="2"/>
      <c r="B6" s="3" t="s">
        <v>12</v>
      </c>
      <c r="C6" s="2"/>
      <c r="D6" s="2"/>
      <c r="E6" s="2"/>
      <c r="F6" s="2"/>
      <c r="G6" s="2"/>
      <c r="H6" s="39"/>
      <c r="I6" s="40"/>
      <c r="J6" s="41"/>
    </row>
    <row r="7" spans="1:10" ht="15.75">
      <c r="A7" s="2"/>
      <c r="B7" s="50" t="s">
        <v>13</v>
      </c>
      <c r="C7" s="51"/>
      <c r="D7" s="51"/>
      <c r="E7" s="51"/>
      <c r="F7" s="51"/>
      <c r="G7" s="51"/>
      <c r="H7" s="51"/>
      <c r="I7" s="51"/>
      <c r="J7" s="52"/>
    </row>
    <row r="8" spans="1:10" ht="15">
      <c r="A8" s="17"/>
      <c r="B8" s="16" t="s">
        <v>229</v>
      </c>
      <c r="C8" s="7" t="s">
        <v>14</v>
      </c>
      <c r="D8" s="15">
        <v>1</v>
      </c>
      <c r="E8" s="7"/>
      <c r="F8" s="7">
        <v>267</v>
      </c>
      <c r="G8" s="14">
        <f aca="true" t="shared" si="0" ref="G8:G18">D8*F8</f>
        <v>267</v>
      </c>
      <c r="H8" s="33" t="s">
        <v>29</v>
      </c>
      <c r="I8" s="31"/>
      <c r="J8" s="32"/>
    </row>
    <row r="9" spans="1:10" ht="15">
      <c r="A9" s="17"/>
      <c r="B9" s="16" t="s">
        <v>231</v>
      </c>
      <c r="C9" s="7" t="s">
        <v>14</v>
      </c>
      <c r="D9" s="15">
        <v>1</v>
      </c>
      <c r="E9" s="7"/>
      <c r="F9" s="7">
        <v>267</v>
      </c>
      <c r="G9" s="14">
        <f>D9*F9</f>
        <v>267</v>
      </c>
      <c r="H9" s="33" t="s">
        <v>29</v>
      </c>
      <c r="I9" s="31"/>
      <c r="J9" s="32"/>
    </row>
    <row r="10" spans="1:10" ht="15">
      <c r="A10" s="17"/>
      <c r="B10" s="16" t="s">
        <v>232</v>
      </c>
      <c r="C10" s="7" t="s">
        <v>14</v>
      </c>
      <c r="D10" s="15">
        <v>1</v>
      </c>
      <c r="E10" s="7"/>
      <c r="F10" s="7">
        <v>267</v>
      </c>
      <c r="G10" s="14">
        <f>D10*F10</f>
        <v>267</v>
      </c>
      <c r="H10" s="33" t="s">
        <v>29</v>
      </c>
      <c r="I10" s="31"/>
      <c r="J10" s="32"/>
    </row>
    <row r="11" spans="1:10" ht="15">
      <c r="A11" s="17"/>
      <c r="B11" s="16" t="s">
        <v>236</v>
      </c>
      <c r="C11" s="7" t="s">
        <v>14</v>
      </c>
      <c r="D11" s="15">
        <v>1</v>
      </c>
      <c r="E11" s="7"/>
      <c r="F11" s="7">
        <v>267</v>
      </c>
      <c r="G11" s="14">
        <f>D11*F11</f>
        <v>267</v>
      </c>
      <c r="H11" s="33" t="s">
        <v>29</v>
      </c>
      <c r="I11" s="31"/>
      <c r="J11" s="32"/>
    </row>
    <row r="12" spans="1:10" ht="15">
      <c r="A12" s="17"/>
      <c r="B12" s="16" t="s">
        <v>242</v>
      </c>
      <c r="C12" s="7" t="s">
        <v>14</v>
      </c>
      <c r="D12" s="15">
        <v>3</v>
      </c>
      <c r="E12" s="7"/>
      <c r="F12" s="7">
        <v>267</v>
      </c>
      <c r="G12" s="14">
        <f t="shared" si="0"/>
        <v>801</v>
      </c>
      <c r="H12" s="33" t="s">
        <v>29</v>
      </c>
      <c r="I12" s="31"/>
      <c r="J12" s="32"/>
    </row>
    <row r="13" spans="1:10" ht="15">
      <c r="A13" s="17"/>
      <c r="B13" s="16" t="s">
        <v>256</v>
      </c>
      <c r="C13" s="7" t="s">
        <v>14</v>
      </c>
      <c r="D13" s="15">
        <v>20.8</v>
      </c>
      <c r="E13" s="7"/>
      <c r="F13" s="7">
        <v>267</v>
      </c>
      <c r="G13" s="14">
        <f>D13*F13</f>
        <v>5553.6</v>
      </c>
      <c r="H13" s="33" t="s">
        <v>253</v>
      </c>
      <c r="I13" s="31"/>
      <c r="J13" s="32"/>
    </row>
    <row r="14" spans="1:10" ht="15">
      <c r="A14" s="17"/>
      <c r="B14" s="16" t="s">
        <v>252</v>
      </c>
      <c r="C14" s="7" t="s">
        <v>14</v>
      </c>
      <c r="D14" s="15">
        <v>1</v>
      </c>
      <c r="E14" s="7"/>
      <c r="F14" s="7">
        <v>267</v>
      </c>
      <c r="G14" s="14">
        <f t="shared" si="0"/>
        <v>267</v>
      </c>
      <c r="H14" s="33" t="s">
        <v>41</v>
      </c>
      <c r="I14" s="31"/>
      <c r="J14" s="32"/>
    </row>
    <row r="15" spans="1:10" ht="15">
      <c r="A15" s="17"/>
      <c r="B15" s="16" t="s">
        <v>255</v>
      </c>
      <c r="C15" s="7" t="s">
        <v>14</v>
      </c>
      <c r="D15" s="15">
        <v>13.5</v>
      </c>
      <c r="E15" s="7"/>
      <c r="F15" s="7">
        <v>267</v>
      </c>
      <c r="G15" s="14">
        <f t="shared" si="0"/>
        <v>3604.5</v>
      </c>
      <c r="H15" s="33" t="s">
        <v>41</v>
      </c>
      <c r="I15" s="31"/>
      <c r="J15" s="32"/>
    </row>
    <row r="16" spans="1:10" ht="15">
      <c r="A16" s="17"/>
      <c r="B16" s="16" t="s">
        <v>247</v>
      </c>
      <c r="C16" s="7" t="s">
        <v>14</v>
      </c>
      <c r="D16" s="15">
        <v>26.5</v>
      </c>
      <c r="E16" s="7"/>
      <c r="F16" s="7">
        <v>267</v>
      </c>
      <c r="G16" s="14">
        <f t="shared" si="0"/>
        <v>7075.5</v>
      </c>
      <c r="H16" s="33" t="s">
        <v>248</v>
      </c>
      <c r="I16" s="31"/>
      <c r="J16" s="32"/>
    </row>
    <row r="17" spans="1:10" ht="15">
      <c r="A17" s="17"/>
      <c r="B17" s="16" t="s">
        <v>254</v>
      </c>
      <c r="C17" s="7" t="s">
        <v>14</v>
      </c>
      <c r="D17" s="15">
        <v>1</v>
      </c>
      <c r="E17" s="7"/>
      <c r="F17" s="7">
        <v>267</v>
      </c>
      <c r="G17" s="14">
        <f t="shared" si="0"/>
        <v>267</v>
      </c>
      <c r="H17" s="33" t="s">
        <v>41</v>
      </c>
      <c r="I17" s="31"/>
      <c r="J17" s="32"/>
    </row>
    <row r="18" spans="1:10" ht="15">
      <c r="A18" s="17"/>
      <c r="B18" s="16" t="s">
        <v>251</v>
      </c>
      <c r="C18" s="7" t="s">
        <v>14</v>
      </c>
      <c r="D18" s="15">
        <v>7</v>
      </c>
      <c r="E18" s="7"/>
      <c r="F18" s="7">
        <v>267</v>
      </c>
      <c r="G18" s="14">
        <f t="shared" si="0"/>
        <v>1869</v>
      </c>
      <c r="H18" s="33" t="s">
        <v>41</v>
      </c>
      <c r="I18" s="31"/>
      <c r="J18" s="32"/>
    </row>
    <row r="19" spans="1:10" ht="15.75">
      <c r="A19" s="7"/>
      <c r="B19" s="21" t="s">
        <v>17</v>
      </c>
      <c r="C19" s="21" t="s">
        <v>14</v>
      </c>
      <c r="D19" s="22">
        <f>SUM(D8:D18)</f>
        <v>76.8</v>
      </c>
      <c r="E19" s="21"/>
      <c r="F19" s="21"/>
      <c r="G19" s="23">
        <f>SUM(G8:G18)</f>
        <v>20505.6</v>
      </c>
      <c r="H19" s="33"/>
      <c r="I19" s="31"/>
      <c r="J19" s="32"/>
    </row>
    <row r="20" spans="1:10" ht="15.75">
      <c r="A20" s="7"/>
      <c r="B20" s="30" t="s">
        <v>21</v>
      </c>
      <c r="C20" s="37"/>
      <c r="D20" s="37"/>
      <c r="E20" s="37"/>
      <c r="F20" s="37"/>
      <c r="G20" s="37"/>
      <c r="H20" s="37"/>
      <c r="I20" s="37"/>
      <c r="J20" s="38"/>
    </row>
    <row r="21" spans="1:10" ht="15">
      <c r="A21" s="24"/>
      <c r="B21" s="16" t="s">
        <v>237</v>
      </c>
      <c r="C21" s="7" t="s">
        <v>18</v>
      </c>
      <c r="D21" s="9">
        <v>2</v>
      </c>
      <c r="E21" s="7">
        <v>160.44</v>
      </c>
      <c r="F21" s="14">
        <f aca="true" t="shared" si="1" ref="F21:F27">E21*1.065</f>
        <v>170.8686</v>
      </c>
      <c r="G21" s="14">
        <f aca="true" t="shared" si="2" ref="G21:G27">D21*F21</f>
        <v>341.7372</v>
      </c>
      <c r="H21" s="33" t="s">
        <v>29</v>
      </c>
      <c r="I21" s="31"/>
      <c r="J21" s="32"/>
    </row>
    <row r="22" spans="1:10" ht="15">
      <c r="A22" s="24"/>
      <c r="B22" s="16" t="s">
        <v>234</v>
      </c>
      <c r="C22" s="7" t="s">
        <v>18</v>
      </c>
      <c r="D22" s="9">
        <v>2</v>
      </c>
      <c r="E22" s="7">
        <v>160.44</v>
      </c>
      <c r="F22" s="14">
        <f t="shared" si="1"/>
        <v>170.8686</v>
      </c>
      <c r="G22" s="14">
        <f t="shared" si="2"/>
        <v>341.7372</v>
      </c>
      <c r="H22" s="33" t="s">
        <v>29</v>
      </c>
      <c r="I22" s="31"/>
      <c r="J22" s="32"/>
    </row>
    <row r="23" spans="1:10" ht="15">
      <c r="A23" s="24"/>
      <c r="B23" s="16" t="s">
        <v>230</v>
      </c>
      <c r="C23" s="7" t="s">
        <v>18</v>
      </c>
      <c r="D23" s="9">
        <v>1</v>
      </c>
      <c r="E23" s="7">
        <v>160.44</v>
      </c>
      <c r="F23" s="14">
        <f t="shared" si="1"/>
        <v>170.8686</v>
      </c>
      <c r="G23" s="14">
        <f t="shared" si="2"/>
        <v>170.8686</v>
      </c>
      <c r="H23" s="33" t="s">
        <v>29</v>
      </c>
      <c r="I23" s="31"/>
      <c r="J23" s="32"/>
    </row>
    <row r="24" spans="1:10" ht="15">
      <c r="A24" s="24"/>
      <c r="B24" s="16" t="s">
        <v>235</v>
      </c>
      <c r="C24" s="7" t="s">
        <v>18</v>
      </c>
      <c r="D24" s="9">
        <v>2</v>
      </c>
      <c r="E24" s="7">
        <v>160.44</v>
      </c>
      <c r="F24" s="14">
        <f t="shared" si="1"/>
        <v>170.8686</v>
      </c>
      <c r="G24" s="14">
        <f t="shared" si="2"/>
        <v>341.7372</v>
      </c>
      <c r="H24" s="33" t="s">
        <v>29</v>
      </c>
      <c r="I24" s="31"/>
      <c r="J24" s="32"/>
    </row>
    <row r="25" spans="1:10" ht="15">
      <c r="A25" s="24"/>
      <c r="B25" s="16" t="s">
        <v>241</v>
      </c>
      <c r="C25" s="7" t="s">
        <v>18</v>
      </c>
      <c r="D25" s="9">
        <v>1</v>
      </c>
      <c r="E25" s="7">
        <v>160.44</v>
      </c>
      <c r="F25" s="14">
        <f t="shared" si="1"/>
        <v>170.8686</v>
      </c>
      <c r="G25" s="14">
        <f t="shared" si="2"/>
        <v>170.8686</v>
      </c>
      <c r="H25" s="33" t="s">
        <v>29</v>
      </c>
      <c r="I25" s="31"/>
      <c r="J25" s="32"/>
    </row>
    <row r="26" spans="1:10" ht="15">
      <c r="A26" s="24"/>
      <c r="B26" s="16" t="s">
        <v>239</v>
      </c>
      <c r="C26" s="7" t="s">
        <v>18</v>
      </c>
      <c r="D26" s="9">
        <v>5</v>
      </c>
      <c r="E26" s="7">
        <v>160.44</v>
      </c>
      <c r="F26" s="14">
        <f t="shared" si="1"/>
        <v>170.8686</v>
      </c>
      <c r="G26" s="14">
        <f t="shared" si="2"/>
        <v>854.343</v>
      </c>
      <c r="H26" s="33" t="s">
        <v>29</v>
      </c>
      <c r="I26" s="31"/>
      <c r="J26" s="32"/>
    </row>
    <row r="27" spans="1:10" ht="15">
      <c r="A27" s="24"/>
      <c r="B27" s="16" t="s">
        <v>238</v>
      </c>
      <c r="C27" s="7" t="s">
        <v>18</v>
      </c>
      <c r="D27" s="9">
        <v>1</v>
      </c>
      <c r="E27" s="7">
        <v>160.44</v>
      </c>
      <c r="F27" s="14">
        <f t="shared" si="1"/>
        <v>170.8686</v>
      </c>
      <c r="G27" s="14">
        <f t="shared" si="2"/>
        <v>170.8686</v>
      </c>
      <c r="H27" s="33" t="s">
        <v>29</v>
      </c>
      <c r="I27" s="31"/>
      <c r="J27" s="32"/>
    </row>
    <row r="28" spans="1:10" ht="15.75">
      <c r="A28" s="21"/>
      <c r="B28" s="21" t="s">
        <v>17</v>
      </c>
      <c r="C28" s="21" t="s">
        <v>18</v>
      </c>
      <c r="D28" s="25">
        <f>SUM(D21:D27)</f>
        <v>14</v>
      </c>
      <c r="E28" s="21"/>
      <c r="F28" s="23"/>
      <c r="G28" s="23">
        <f>SUM(G21:G27)</f>
        <v>2392.1603999999998</v>
      </c>
      <c r="H28" s="34"/>
      <c r="I28" s="35"/>
      <c r="J28" s="36"/>
    </row>
    <row r="29" spans="1:10" ht="15.75">
      <c r="A29" s="7"/>
      <c r="B29" s="30" t="s">
        <v>20</v>
      </c>
      <c r="C29" s="37"/>
      <c r="D29" s="37"/>
      <c r="E29" s="37"/>
      <c r="F29" s="37"/>
      <c r="G29" s="37"/>
      <c r="H29" s="37"/>
      <c r="I29" s="37"/>
      <c r="J29" s="38"/>
    </row>
    <row r="30" spans="1:10" ht="15">
      <c r="A30" s="24"/>
      <c r="B30" s="16" t="s">
        <v>233</v>
      </c>
      <c r="C30" s="7" t="s">
        <v>18</v>
      </c>
      <c r="D30" s="9">
        <v>2</v>
      </c>
      <c r="E30" s="7"/>
      <c r="F30" s="7">
        <v>913</v>
      </c>
      <c r="G30" s="7">
        <f aca="true" t="shared" si="3" ref="G30:G35">D30*F30</f>
        <v>1826</v>
      </c>
      <c r="H30" s="33" t="s">
        <v>29</v>
      </c>
      <c r="I30" s="31"/>
      <c r="J30" s="32"/>
    </row>
    <row r="31" spans="1:10" ht="15">
      <c r="A31" s="24"/>
      <c r="B31" s="16" t="s">
        <v>240</v>
      </c>
      <c r="C31" s="7" t="s">
        <v>18</v>
      </c>
      <c r="D31" s="9">
        <v>1</v>
      </c>
      <c r="E31" s="7"/>
      <c r="F31" s="7">
        <v>913</v>
      </c>
      <c r="G31" s="7">
        <f t="shared" si="3"/>
        <v>913</v>
      </c>
      <c r="H31" s="33" t="s">
        <v>29</v>
      </c>
      <c r="I31" s="31"/>
      <c r="J31" s="32"/>
    </row>
    <row r="32" spans="1:10" ht="15">
      <c r="A32" s="24"/>
      <c r="B32" s="16" t="s">
        <v>242</v>
      </c>
      <c r="C32" s="7" t="s">
        <v>18</v>
      </c>
      <c r="D32" s="9">
        <v>1</v>
      </c>
      <c r="E32" s="7"/>
      <c r="F32" s="7">
        <v>913</v>
      </c>
      <c r="G32" s="7">
        <f t="shared" si="3"/>
        <v>913</v>
      </c>
      <c r="H32" s="33" t="s">
        <v>29</v>
      </c>
      <c r="I32" s="31"/>
      <c r="J32" s="32"/>
    </row>
    <row r="33" spans="1:10" ht="15">
      <c r="A33" s="24"/>
      <c r="B33" s="16" t="s">
        <v>49</v>
      </c>
      <c r="C33" s="7" t="s">
        <v>18</v>
      </c>
      <c r="D33" s="9">
        <v>1</v>
      </c>
      <c r="E33" s="7"/>
      <c r="F33" s="7">
        <v>913</v>
      </c>
      <c r="G33" s="7">
        <f t="shared" si="3"/>
        <v>913</v>
      </c>
      <c r="H33" s="33" t="s">
        <v>29</v>
      </c>
      <c r="I33" s="31"/>
      <c r="J33" s="32"/>
    </row>
    <row r="34" spans="1:10" ht="15">
      <c r="A34" s="24"/>
      <c r="B34" s="16" t="s">
        <v>245</v>
      </c>
      <c r="C34" s="7" t="s">
        <v>18</v>
      </c>
      <c r="D34" s="9">
        <v>1</v>
      </c>
      <c r="E34" s="7"/>
      <c r="F34" s="7">
        <v>913</v>
      </c>
      <c r="G34" s="7">
        <f t="shared" si="3"/>
        <v>913</v>
      </c>
      <c r="H34" s="33" t="s">
        <v>29</v>
      </c>
      <c r="I34" s="31"/>
      <c r="J34" s="32"/>
    </row>
    <row r="35" spans="1:10" ht="15">
      <c r="A35" s="24"/>
      <c r="B35" s="16" t="s">
        <v>251</v>
      </c>
      <c r="C35" s="7" t="s">
        <v>18</v>
      </c>
      <c r="D35" s="9">
        <v>1</v>
      </c>
      <c r="E35" s="7"/>
      <c r="F35" s="7">
        <v>913</v>
      </c>
      <c r="G35" s="7">
        <f t="shared" si="3"/>
        <v>913</v>
      </c>
      <c r="H35" s="33" t="s">
        <v>29</v>
      </c>
      <c r="I35" s="31"/>
      <c r="J35" s="32"/>
    </row>
    <row r="36" spans="1:10" ht="15.75">
      <c r="A36" s="21"/>
      <c r="B36" s="21" t="s">
        <v>17</v>
      </c>
      <c r="C36" s="21" t="s">
        <v>18</v>
      </c>
      <c r="D36" s="25">
        <f>SUM(D30:D35)</f>
        <v>7</v>
      </c>
      <c r="E36" s="21"/>
      <c r="F36" s="21"/>
      <c r="G36" s="21">
        <f>SUM(G30:G35)</f>
        <v>6391</v>
      </c>
      <c r="H36" s="34"/>
      <c r="I36" s="35"/>
      <c r="J36" s="36"/>
    </row>
    <row r="37" spans="1:10" ht="15.75">
      <c r="A37" s="7"/>
      <c r="B37" s="30" t="s">
        <v>22</v>
      </c>
      <c r="C37" s="37"/>
      <c r="D37" s="37"/>
      <c r="E37" s="37"/>
      <c r="F37" s="37"/>
      <c r="G37" s="37"/>
      <c r="H37" s="37"/>
      <c r="I37" s="37"/>
      <c r="J37" s="38"/>
    </row>
    <row r="38" spans="1:10" ht="15">
      <c r="A38" s="17"/>
      <c r="B38" s="16" t="s">
        <v>243</v>
      </c>
      <c r="C38" s="7" t="s">
        <v>18</v>
      </c>
      <c r="D38" s="9">
        <v>1</v>
      </c>
      <c r="E38" s="7">
        <v>217.88</v>
      </c>
      <c r="F38" s="14">
        <f>E38*1.065</f>
        <v>232.04219999999998</v>
      </c>
      <c r="G38" s="14">
        <f>D38*F38</f>
        <v>232.04219999999998</v>
      </c>
      <c r="H38" s="33" t="s">
        <v>34</v>
      </c>
      <c r="I38" s="31"/>
      <c r="J38" s="32"/>
    </row>
    <row r="39" spans="1:10" ht="15">
      <c r="A39" s="17"/>
      <c r="B39" s="16" t="s">
        <v>244</v>
      </c>
      <c r="C39" s="7" t="s">
        <v>18</v>
      </c>
      <c r="D39" s="9">
        <v>2</v>
      </c>
      <c r="E39" s="7">
        <v>217.88</v>
      </c>
      <c r="F39" s="14">
        <f>E39*1.065</f>
        <v>232.04219999999998</v>
      </c>
      <c r="G39" s="14">
        <f>D39*F39</f>
        <v>464.08439999999996</v>
      </c>
      <c r="H39" s="33" t="s">
        <v>34</v>
      </c>
      <c r="I39" s="31"/>
      <c r="J39" s="32"/>
    </row>
    <row r="40" spans="1:10" ht="15">
      <c r="A40" s="17"/>
      <c r="B40" s="16" t="s">
        <v>254</v>
      </c>
      <c r="C40" s="7" t="s">
        <v>18</v>
      </c>
      <c r="D40" s="9">
        <v>7</v>
      </c>
      <c r="E40" s="7">
        <v>217.88</v>
      </c>
      <c r="F40" s="14">
        <f>E40*1.065</f>
        <v>232.04219999999998</v>
      </c>
      <c r="G40" s="14">
        <f>D40*F40</f>
        <v>1624.2954</v>
      </c>
      <c r="H40" s="33" t="s">
        <v>41</v>
      </c>
      <c r="I40" s="31"/>
      <c r="J40" s="32"/>
    </row>
    <row r="41" spans="1:10" ht="15">
      <c r="A41" s="17"/>
      <c r="B41" s="16" t="s">
        <v>251</v>
      </c>
      <c r="C41" s="7" t="s">
        <v>18</v>
      </c>
      <c r="D41" s="9">
        <v>4</v>
      </c>
      <c r="E41" s="7">
        <v>217.88</v>
      </c>
      <c r="F41" s="14">
        <f>E41*1.065</f>
        <v>232.04219999999998</v>
      </c>
      <c r="G41" s="14">
        <f>D41*F41</f>
        <v>928.1687999999999</v>
      </c>
      <c r="H41" s="33" t="s">
        <v>41</v>
      </c>
      <c r="I41" s="31"/>
      <c r="J41" s="32"/>
    </row>
    <row r="42" spans="1:10" ht="15.75">
      <c r="A42" s="21"/>
      <c r="B42" s="21" t="s">
        <v>17</v>
      </c>
      <c r="C42" s="21" t="s">
        <v>18</v>
      </c>
      <c r="D42" s="25">
        <f>SUM(D38:D41)</f>
        <v>14</v>
      </c>
      <c r="E42" s="21"/>
      <c r="F42" s="21"/>
      <c r="G42" s="23">
        <f>SUM(G38:G41)</f>
        <v>3248.5908</v>
      </c>
      <c r="H42" s="34"/>
      <c r="I42" s="35"/>
      <c r="J42" s="36"/>
    </row>
    <row r="43" spans="1:10" ht="15.75">
      <c r="A43" s="7"/>
      <c r="B43" s="30" t="s">
        <v>39</v>
      </c>
      <c r="C43" s="37"/>
      <c r="D43" s="37"/>
      <c r="E43" s="37"/>
      <c r="F43" s="37"/>
      <c r="G43" s="37"/>
      <c r="H43" s="37"/>
      <c r="I43" s="37"/>
      <c r="J43" s="38"/>
    </row>
    <row r="44" spans="1:10" ht="15">
      <c r="A44" s="7"/>
      <c r="B44" s="16" t="s">
        <v>250</v>
      </c>
      <c r="C44" s="7" t="s">
        <v>18</v>
      </c>
      <c r="D44" s="9">
        <v>1</v>
      </c>
      <c r="E44" s="14">
        <v>191.4</v>
      </c>
      <c r="F44" s="14">
        <f>E44*1.065</f>
        <v>203.841</v>
      </c>
      <c r="G44" s="14">
        <f>D44*F44</f>
        <v>203.841</v>
      </c>
      <c r="H44" s="33" t="s">
        <v>15</v>
      </c>
      <c r="I44" s="31"/>
      <c r="J44" s="32"/>
    </row>
    <row r="45" spans="1:10" ht="15.75">
      <c r="A45" s="21"/>
      <c r="B45" s="21" t="s">
        <v>19</v>
      </c>
      <c r="C45" s="21" t="s">
        <v>18</v>
      </c>
      <c r="D45" s="25">
        <f>SUM(D44:D44)</f>
        <v>1</v>
      </c>
      <c r="E45" s="21"/>
      <c r="F45" s="21"/>
      <c r="G45" s="23">
        <f>SUM(G44:G44)</f>
        <v>203.841</v>
      </c>
      <c r="H45" s="34"/>
      <c r="I45" s="35"/>
      <c r="J45" s="36"/>
    </row>
    <row r="46" spans="1:10" ht="15.75">
      <c r="A46" s="7"/>
      <c r="B46" s="30" t="s">
        <v>32</v>
      </c>
      <c r="C46" s="37"/>
      <c r="D46" s="37"/>
      <c r="E46" s="37"/>
      <c r="F46" s="37"/>
      <c r="G46" s="37"/>
      <c r="H46" s="37"/>
      <c r="I46" s="37"/>
      <c r="J46" s="38"/>
    </row>
    <row r="47" spans="1:10" ht="15">
      <c r="A47" s="7"/>
      <c r="B47" s="16" t="s">
        <v>257</v>
      </c>
      <c r="C47" s="7" t="s">
        <v>18</v>
      </c>
      <c r="D47" s="9">
        <v>37</v>
      </c>
      <c r="E47" s="7"/>
      <c r="F47" s="7">
        <v>473</v>
      </c>
      <c r="G47" s="14">
        <f>D47*F47</f>
        <v>17501</v>
      </c>
      <c r="H47" s="33" t="s">
        <v>253</v>
      </c>
      <c r="I47" s="31"/>
      <c r="J47" s="32"/>
    </row>
    <row r="48" spans="1:10" ht="15">
      <c r="A48" s="7"/>
      <c r="B48" s="16" t="s">
        <v>224</v>
      </c>
      <c r="C48" s="7" t="s">
        <v>18</v>
      </c>
      <c r="D48" s="9">
        <v>13</v>
      </c>
      <c r="E48" s="7"/>
      <c r="F48" s="7">
        <v>473</v>
      </c>
      <c r="G48" s="14">
        <f>D48*F48</f>
        <v>6149</v>
      </c>
      <c r="H48" s="33" t="s">
        <v>41</v>
      </c>
      <c r="I48" s="31"/>
      <c r="J48" s="32"/>
    </row>
    <row r="49" spans="1:10" ht="15.75">
      <c r="A49" s="21"/>
      <c r="B49" s="21" t="s">
        <v>19</v>
      </c>
      <c r="C49" s="21" t="s">
        <v>18</v>
      </c>
      <c r="D49" s="25">
        <f>SUM(D47:D48)</f>
        <v>50</v>
      </c>
      <c r="E49" s="21"/>
      <c r="F49" s="21"/>
      <c r="G49" s="23">
        <f>SUM(G47:G48)</f>
        <v>23650</v>
      </c>
      <c r="H49" s="34"/>
      <c r="I49" s="35"/>
      <c r="J49" s="36"/>
    </row>
    <row r="50" spans="1:10" ht="16.5" customHeight="1">
      <c r="A50" s="7"/>
      <c r="B50" s="30" t="s">
        <v>24</v>
      </c>
      <c r="C50" s="31"/>
      <c r="D50" s="31"/>
      <c r="E50" s="31"/>
      <c r="F50" s="31"/>
      <c r="G50" s="31"/>
      <c r="H50" s="31"/>
      <c r="I50" s="31"/>
      <c r="J50" s="32"/>
    </row>
    <row r="51" spans="1:10" ht="13.5" customHeight="1">
      <c r="A51" s="7"/>
      <c r="B51" s="16" t="s">
        <v>246</v>
      </c>
      <c r="C51" s="7" t="s">
        <v>18</v>
      </c>
      <c r="D51" s="9">
        <v>4</v>
      </c>
      <c r="E51" s="7">
        <v>648.1</v>
      </c>
      <c r="F51" s="14">
        <f aca="true" t="shared" si="4" ref="F51:F57">E51*1.065</f>
        <v>690.2265</v>
      </c>
      <c r="G51" s="14">
        <f aca="true" t="shared" si="5" ref="G51:G57">D51*F51</f>
        <v>2760.906</v>
      </c>
      <c r="H51" s="18" t="s">
        <v>29</v>
      </c>
      <c r="I51" s="19"/>
      <c r="J51" s="20"/>
    </row>
    <row r="52" spans="1:10" ht="13.5" customHeight="1">
      <c r="A52" s="7"/>
      <c r="B52" s="8" t="s">
        <v>35</v>
      </c>
      <c r="C52" s="7" t="s">
        <v>18</v>
      </c>
      <c r="D52" s="9">
        <v>12</v>
      </c>
      <c r="E52" s="9">
        <v>13.73</v>
      </c>
      <c r="F52" s="14">
        <f t="shared" si="4"/>
        <v>14.622449999999999</v>
      </c>
      <c r="G52" s="14">
        <f t="shared" si="5"/>
        <v>175.46939999999998</v>
      </c>
      <c r="H52" s="18"/>
      <c r="I52" s="19"/>
      <c r="J52" s="20"/>
    </row>
    <row r="53" spans="1:10" ht="14.25" customHeight="1">
      <c r="A53" s="7"/>
      <c r="B53" s="8" t="s">
        <v>38</v>
      </c>
      <c r="C53" s="7" t="s">
        <v>36</v>
      </c>
      <c r="D53" s="9">
        <f>D51*0.124</f>
        <v>0.496</v>
      </c>
      <c r="E53" s="7">
        <v>166.89</v>
      </c>
      <c r="F53" s="14">
        <f t="shared" si="4"/>
        <v>177.73784999999998</v>
      </c>
      <c r="G53" s="14">
        <f t="shared" si="5"/>
        <v>88.15797359999999</v>
      </c>
      <c r="H53" s="18"/>
      <c r="I53" s="19"/>
      <c r="J53" s="20"/>
    </row>
    <row r="54" spans="1:10" ht="13.5" customHeight="1">
      <c r="A54" s="7"/>
      <c r="B54" s="8" t="s">
        <v>37</v>
      </c>
      <c r="C54" s="7" t="s">
        <v>36</v>
      </c>
      <c r="D54" s="9">
        <f>D51*0.016</f>
        <v>0.064</v>
      </c>
      <c r="E54" s="9">
        <v>722.12</v>
      </c>
      <c r="F54" s="14">
        <f t="shared" si="4"/>
        <v>769.0577999999999</v>
      </c>
      <c r="G54" s="14">
        <f t="shared" si="5"/>
        <v>49.219699199999994</v>
      </c>
      <c r="H54" s="18"/>
      <c r="I54" s="19"/>
      <c r="J54" s="20"/>
    </row>
    <row r="55" spans="1:10" ht="13.5" customHeight="1">
      <c r="A55" s="7"/>
      <c r="B55" s="16" t="s">
        <v>247</v>
      </c>
      <c r="C55" s="7" t="s">
        <v>18</v>
      </c>
      <c r="D55" s="9">
        <v>1</v>
      </c>
      <c r="E55" s="7">
        <v>648.1</v>
      </c>
      <c r="F55" s="14">
        <f t="shared" si="4"/>
        <v>690.2265</v>
      </c>
      <c r="G55" s="14">
        <f t="shared" si="5"/>
        <v>690.2265</v>
      </c>
      <c r="H55" s="18" t="s">
        <v>249</v>
      </c>
      <c r="I55" s="19"/>
      <c r="J55" s="20"/>
    </row>
    <row r="56" spans="1:10" ht="14.25" customHeight="1">
      <c r="A56" s="7"/>
      <c r="B56" s="8" t="s">
        <v>38</v>
      </c>
      <c r="C56" s="7" t="s">
        <v>36</v>
      </c>
      <c r="D56" s="9">
        <v>0.124</v>
      </c>
      <c r="E56" s="7">
        <v>166.89</v>
      </c>
      <c r="F56" s="14">
        <f t="shared" si="4"/>
        <v>177.73784999999998</v>
      </c>
      <c r="G56" s="14">
        <f t="shared" si="5"/>
        <v>22.039493399999998</v>
      </c>
      <c r="H56" s="18"/>
      <c r="I56" s="19"/>
      <c r="J56" s="20"/>
    </row>
    <row r="57" spans="1:10" ht="13.5" customHeight="1">
      <c r="A57" s="7"/>
      <c r="B57" s="8" t="s">
        <v>37</v>
      </c>
      <c r="C57" s="7" t="s">
        <v>36</v>
      </c>
      <c r="D57" s="9">
        <v>0.016</v>
      </c>
      <c r="E57" s="9">
        <v>722.12</v>
      </c>
      <c r="F57" s="14">
        <f t="shared" si="4"/>
        <v>769.0577999999999</v>
      </c>
      <c r="G57" s="14">
        <f t="shared" si="5"/>
        <v>12.304924799999998</v>
      </c>
      <c r="H57" s="18"/>
      <c r="I57" s="19"/>
      <c r="J57" s="20"/>
    </row>
    <row r="58" spans="1:10" ht="16.5" customHeight="1">
      <c r="A58" s="21"/>
      <c r="B58" s="21" t="s">
        <v>17</v>
      </c>
      <c r="C58" s="21"/>
      <c r="D58" s="25"/>
      <c r="E58" s="21"/>
      <c r="F58" s="21"/>
      <c r="G58" s="23">
        <f>SUM(G51:G57)</f>
        <v>3798.323991</v>
      </c>
      <c r="H58" s="34"/>
      <c r="I58" s="35"/>
      <c r="J58" s="36"/>
    </row>
    <row r="59" spans="1:10" ht="15.75">
      <c r="A59" s="10"/>
      <c r="B59" s="10" t="s">
        <v>25</v>
      </c>
      <c r="C59" s="10"/>
      <c r="D59" s="10"/>
      <c r="E59" s="10"/>
      <c r="F59" s="10"/>
      <c r="G59" s="11">
        <f>G45+G42+G36+G28+G19+G49+G58</f>
        <v>60189.516190999995</v>
      </c>
      <c r="H59" s="27"/>
      <c r="I59" s="28"/>
      <c r="J59" s="29"/>
    </row>
    <row r="60" spans="1:10" ht="15.75">
      <c r="A60" s="12"/>
      <c r="B60" s="13"/>
      <c r="C60" s="13"/>
      <c r="D60" s="13"/>
      <c r="E60" s="13"/>
      <c r="F60" s="13"/>
      <c r="G60" s="13"/>
      <c r="H60" s="13"/>
      <c r="I60" s="13"/>
      <c r="J60" s="12"/>
    </row>
    <row r="61" spans="1:10" ht="15.75">
      <c r="A61" s="12"/>
      <c r="B61" s="13"/>
      <c r="C61" s="13"/>
      <c r="D61" s="13"/>
      <c r="E61" s="13"/>
      <c r="F61" s="13"/>
      <c r="G61" s="13"/>
      <c r="H61" s="13"/>
      <c r="I61" s="13"/>
      <c r="J61" s="12"/>
    </row>
    <row r="62" spans="1:10" ht="15.75">
      <c r="A62" s="12"/>
      <c r="B62" s="13" t="s">
        <v>26</v>
      </c>
      <c r="C62" s="13"/>
      <c r="D62" s="13"/>
      <c r="E62" s="13"/>
      <c r="F62" s="13"/>
      <c r="G62" s="13"/>
      <c r="H62" s="13"/>
      <c r="I62" s="13"/>
      <c r="J62" s="12"/>
    </row>
    <row r="63" spans="1:10" ht="15.75">
      <c r="A63" s="12"/>
      <c r="B63" s="13" t="s">
        <v>27</v>
      </c>
      <c r="C63" s="13"/>
      <c r="D63" s="13"/>
      <c r="E63" s="13"/>
      <c r="F63" s="13"/>
      <c r="G63" s="13"/>
      <c r="H63" s="13" t="s">
        <v>28</v>
      </c>
      <c r="I63" s="13"/>
      <c r="J63" s="12"/>
    </row>
    <row r="64" spans="1:10" ht="15">
      <c r="A64" s="12"/>
      <c r="B64" s="12"/>
      <c r="C64" s="12"/>
      <c r="D64" s="12"/>
      <c r="E64" s="12"/>
      <c r="F64" s="12"/>
      <c r="G64" s="12"/>
      <c r="H64" s="12"/>
      <c r="I64" s="12"/>
      <c r="J64" s="12"/>
    </row>
  </sheetData>
  <sheetProtection/>
  <mergeCells count="53">
    <mergeCell ref="H49:J49"/>
    <mergeCell ref="H59:J59"/>
    <mergeCell ref="H9:J9"/>
    <mergeCell ref="H11:J11"/>
    <mergeCell ref="H10:J10"/>
    <mergeCell ref="H31:J31"/>
    <mergeCell ref="H32:J32"/>
    <mergeCell ref="H33:J33"/>
    <mergeCell ref="B50:J50"/>
    <mergeCell ref="H58:J58"/>
    <mergeCell ref="B46:J46"/>
    <mergeCell ref="H47:J47"/>
    <mergeCell ref="H48:J48"/>
    <mergeCell ref="H42:J42"/>
    <mergeCell ref="B43:J43"/>
    <mergeCell ref="H44:J44"/>
    <mergeCell ref="H45:J45"/>
    <mergeCell ref="H38:J38"/>
    <mergeCell ref="H39:J39"/>
    <mergeCell ref="H41:J41"/>
    <mergeCell ref="H40:J40"/>
    <mergeCell ref="H28:J28"/>
    <mergeCell ref="B29:J29"/>
    <mergeCell ref="H30:J30"/>
    <mergeCell ref="H35:J35"/>
    <mergeCell ref="H36:J36"/>
    <mergeCell ref="B37:J37"/>
    <mergeCell ref="H34:J34"/>
    <mergeCell ref="H22:J22"/>
    <mergeCell ref="H23:J23"/>
    <mergeCell ref="H24:J24"/>
    <mergeCell ref="H25:J25"/>
    <mergeCell ref="H26:J26"/>
    <mergeCell ref="H27:J27"/>
    <mergeCell ref="H16:J16"/>
    <mergeCell ref="H18:J18"/>
    <mergeCell ref="H19:J19"/>
    <mergeCell ref="B20:J20"/>
    <mergeCell ref="H21:J21"/>
    <mergeCell ref="H13:J13"/>
    <mergeCell ref="H17:J17"/>
    <mergeCell ref="H6:J6"/>
    <mergeCell ref="B7:J7"/>
    <mergeCell ref="H8:J8"/>
    <mergeCell ref="H12:J12"/>
    <mergeCell ref="H14:J14"/>
    <mergeCell ref="H15:J15"/>
    <mergeCell ref="A1:J1"/>
    <mergeCell ref="A2:J2"/>
    <mergeCell ref="A3:J3"/>
    <mergeCell ref="F4:F5"/>
    <mergeCell ref="H4:J4"/>
    <mergeCell ref="H5:J5"/>
  </mergeCells>
  <printOptions/>
  <pageMargins left="0.21" right="0.18" top="0.22" bottom="0.25" header="0.2" footer="0.25"/>
  <pageSetup fitToHeight="0" fitToWidth="1"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54"/>
  <sheetViews>
    <sheetView zoomScalePageLayoutView="0" workbookViewId="0" topLeftCell="A1">
      <selection activeCell="A55" sqref="A55:IV61"/>
    </sheetView>
  </sheetViews>
  <sheetFormatPr defaultColWidth="9.140625" defaultRowHeight="12.75"/>
  <cols>
    <col min="1" max="1" width="8.140625" style="0" customWidth="1"/>
    <col min="2" max="2" width="41.8515625" style="0" customWidth="1"/>
    <col min="3" max="3" width="6.57421875" style="0" customWidth="1"/>
    <col min="4" max="5" width="9.57421875" style="0" customWidth="1"/>
    <col min="6" max="6" width="11.57421875" style="0" customWidth="1"/>
    <col min="7" max="7" width="14.57421875" style="0" customWidth="1"/>
    <col min="10" max="10" width="24.421875" style="0" customWidth="1"/>
  </cols>
  <sheetData>
    <row r="1" spans="1:10" ht="15.75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1"/>
    </row>
    <row r="2" spans="1:10" ht="15.75">
      <c r="A2" s="39" t="s">
        <v>200</v>
      </c>
      <c r="B2" s="40"/>
      <c r="C2" s="40"/>
      <c r="D2" s="40"/>
      <c r="E2" s="40"/>
      <c r="F2" s="40"/>
      <c r="G2" s="40"/>
      <c r="H2" s="40"/>
      <c r="I2" s="40"/>
      <c r="J2" s="41"/>
    </row>
    <row r="3" spans="1:10" ht="15.75">
      <c r="A3" s="42" t="s">
        <v>1</v>
      </c>
      <c r="B3" s="43"/>
      <c r="C3" s="43"/>
      <c r="D3" s="43"/>
      <c r="E3" s="43"/>
      <c r="F3" s="43"/>
      <c r="G3" s="43"/>
      <c r="H3" s="43"/>
      <c r="I3" s="43"/>
      <c r="J3" s="44"/>
    </row>
    <row r="4" spans="1:10" ht="12.7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45" t="s">
        <v>47</v>
      </c>
      <c r="G4" s="1" t="s">
        <v>7</v>
      </c>
      <c r="H4" s="47" t="s">
        <v>8</v>
      </c>
      <c r="I4" s="48"/>
      <c r="J4" s="49"/>
    </row>
    <row r="5" spans="1:10" ht="12.75">
      <c r="A5" s="1" t="s">
        <v>30</v>
      </c>
      <c r="B5" s="1" t="s">
        <v>9</v>
      </c>
      <c r="C5" s="1" t="s">
        <v>10</v>
      </c>
      <c r="D5" s="1" t="s">
        <v>11</v>
      </c>
      <c r="E5" s="1"/>
      <c r="F5" s="46"/>
      <c r="G5" s="1"/>
      <c r="H5" s="47"/>
      <c r="I5" s="48"/>
      <c r="J5" s="49"/>
    </row>
    <row r="6" spans="1:10" ht="14.25" customHeight="1">
      <c r="A6" s="2"/>
      <c r="B6" s="3" t="s">
        <v>12</v>
      </c>
      <c r="C6" s="2"/>
      <c r="D6" s="2"/>
      <c r="E6" s="2"/>
      <c r="F6" s="2"/>
      <c r="G6" s="2"/>
      <c r="H6" s="39"/>
      <c r="I6" s="40"/>
      <c r="J6" s="41"/>
    </row>
    <row r="7" spans="1:10" ht="15.75">
      <c r="A7" s="2"/>
      <c r="B7" s="50" t="s">
        <v>13</v>
      </c>
      <c r="C7" s="51"/>
      <c r="D7" s="51"/>
      <c r="E7" s="51"/>
      <c r="F7" s="51"/>
      <c r="G7" s="51"/>
      <c r="H7" s="51"/>
      <c r="I7" s="51"/>
      <c r="J7" s="52"/>
    </row>
    <row r="8" spans="1:10" ht="15">
      <c r="A8" s="17"/>
      <c r="B8" s="16" t="s">
        <v>208</v>
      </c>
      <c r="C8" s="7" t="s">
        <v>14</v>
      </c>
      <c r="D8" s="15">
        <v>2</v>
      </c>
      <c r="E8" s="7"/>
      <c r="F8" s="7">
        <v>253</v>
      </c>
      <c r="G8" s="14">
        <f aca="true" t="shared" si="0" ref="G8:G13">D8*F8</f>
        <v>506</v>
      </c>
      <c r="H8" s="33" t="s">
        <v>29</v>
      </c>
      <c r="I8" s="31"/>
      <c r="J8" s="32"/>
    </row>
    <row r="9" spans="1:10" ht="15">
      <c r="A9" s="17"/>
      <c r="B9" s="16" t="s">
        <v>218</v>
      </c>
      <c r="C9" s="7" t="s">
        <v>14</v>
      </c>
      <c r="D9" s="15">
        <v>32.7</v>
      </c>
      <c r="E9" s="7"/>
      <c r="F9" s="7">
        <v>253</v>
      </c>
      <c r="G9" s="14">
        <f t="shared" si="0"/>
        <v>8273.1</v>
      </c>
      <c r="H9" s="33" t="s">
        <v>41</v>
      </c>
      <c r="I9" s="31"/>
      <c r="J9" s="32"/>
    </row>
    <row r="10" spans="1:10" ht="15">
      <c r="A10" s="17"/>
      <c r="B10" s="16" t="s">
        <v>220</v>
      </c>
      <c r="C10" s="7" t="s">
        <v>14</v>
      </c>
      <c r="D10" s="15">
        <v>1.5</v>
      </c>
      <c r="E10" s="7"/>
      <c r="F10" s="7">
        <v>253</v>
      </c>
      <c r="G10" s="14">
        <f t="shared" si="0"/>
        <v>379.5</v>
      </c>
      <c r="H10" s="33" t="s">
        <v>41</v>
      </c>
      <c r="I10" s="31"/>
      <c r="J10" s="32"/>
    </row>
    <row r="11" spans="1:10" ht="15">
      <c r="A11" s="17"/>
      <c r="B11" s="16" t="s">
        <v>225</v>
      </c>
      <c r="C11" s="7" t="s">
        <v>14</v>
      </c>
      <c r="D11" s="15">
        <v>1.5</v>
      </c>
      <c r="E11" s="7"/>
      <c r="F11" s="7">
        <v>253</v>
      </c>
      <c r="G11" s="14">
        <f t="shared" si="0"/>
        <v>379.5</v>
      </c>
      <c r="H11" s="33" t="s">
        <v>41</v>
      </c>
      <c r="I11" s="31"/>
      <c r="J11" s="32"/>
    </row>
    <row r="12" spans="1:10" ht="15">
      <c r="A12" s="17"/>
      <c r="B12" s="16" t="s">
        <v>224</v>
      </c>
      <c r="C12" s="7" t="s">
        <v>14</v>
      </c>
      <c r="D12" s="15">
        <v>9</v>
      </c>
      <c r="E12" s="7"/>
      <c r="F12" s="7">
        <v>253</v>
      </c>
      <c r="G12" s="14">
        <f t="shared" si="0"/>
        <v>2277</v>
      </c>
      <c r="H12" s="33" t="s">
        <v>41</v>
      </c>
      <c r="I12" s="31"/>
      <c r="J12" s="32"/>
    </row>
    <row r="13" spans="1:10" ht="15">
      <c r="A13" s="17"/>
      <c r="B13" s="16" t="s">
        <v>217</v>
      </c>
      <c r="C13" s="7" t="s">
        <v>14</v>
      </c>
      <c r="D13" s="15">
        <v>13.1</v>
      </c>
      <c r="E13" s="7"/>
      <c r="F13" s="7">
        <v>253</v>
      </c>
      <c r="G13" s="14">
        <f t="shared" si="0"/>
        <v>3314.2999999999997</v>
      </c>
      <c r="H13" s="33" t="s">
        <v>41</v>
      </c>
      <c r="I13" s="31"/>
      <c r="J13" s="32"/>
    </row>
    <row r="14" spans="1:10" ht="15.75">
      <c r="A14" s="7"/>
      <c r="B14" s="21" t="s">
        <v>17</v>
      </c>
      <c r="C14" s="21" t="s">
        <v>14</v>
      </c>
      <c r="D14" s="22">
        <f>SUM(D8:D13)</f>
        <v>59.800000000000004</v>
      </c>
      <c r="E14" s="21"/>
      <c r="F14" s="21"/>
      <c r="G14" s="23">
        <f>SUM(G8:G13)</f>
        <v>15129.4</v>
      </c>
      <c r="H14" s="33"/>
      <c r="I14" s="31"/>
      <c r="J14" s="32"/>
    </row>
    <row r="15" spans="1:10" ht="15.75">
      <c r="A15" s="7"/>
      <c r="B15" s="30" t="s">
        <v>21</v>
      </c>
      <c r="C15" s="37"/>
      <c r="D15" s="37"/>
      <c r="E15" s="37"/>
      <c r="F15" s="37"/>
      <c r="G15" s="37"/>
      <c r="H15" s="37"/>
      <c r="I15" s="37"/>
      <c r="J15" s="38"/>
    </row>
    <row r="16" spans="1:10" ht="15">
      <c r="A16" s="24"/>
      <c r="B16" s="16" t="s">
        <v>202</v>
      </c>
      <c r="C16" s="7" t="s">
        <v>18</v>
      </c>
      <c r="D16" s="9">
        <v>3</v>
      </c>
      <c r="E16" s="7">
        <v>148.42</v>
      </c>
      <c r="F16" s="14">
        <f aca="true" t="shared" si="1" ref="F16:F23">E16*1.065</f>
        <v>158.0673</v>
      </c>
      <c r="G16" s="14">
        <f aca="true" t="shared" si="2" ref="G16:G23">D16*F16</f>
        <v>474.20189999999997</v>
      </c>
      <c r="H16" s="33" t="s">
        <v>29</v>
      </c>
      <c r="I16" s="31"/>
      <c r="J16" s="32"/>
    </row>
    <row r="17" spans="1:10" ht="15">
      <c r="A17" s="24"/>
      <c r="B17" s="16" t="s">
        <v>211</v>
      </c>
      <c r="C17" s="7" t="s">
        <v>18</v>
      </c>
      <c r="D17" s="9">
        <v>3</v>
      </c>
      <c r="E17" s="7">
        <v>148.42</v>
      </c>
      <c r="F17" s="14">
        <f t="shared" si="1"/>
        <v>158.0673</v>
      </c>
      <c r="G17" s="14">
        <f t="shared" si="2"/>
        <v>474.20189999999997</v>
      </c>
      <c r="H17" s="33" t="s">
        <v>29</v>
      </c>
      <c r="I17" s="31"/>
      <c r="J17" s="32"/>
    </row>
    <row r="18" spans="1:10" ht="15">
      <c r="A18" s="24"/>
      <c r="B18" s="16" t="s">
        <v>201</v>
      </c>
      <c r="C18" s="7" t="s">
        <v>18</v>
      </c>
      <c r="D18" s="9">
        <v>2</v>
      </c>
      <c r="E18" s="7">
        <v>148.42</v>
      </c>
      <c r="F18" s="14">
        <f t="shared" si="1"/>
        <v>158.0673</v>
      </c>
      <c r="G18" s="14">
        <f t="shared" si="2"/>
        <v>316.1346</v>
      </c>
      <c r="H18" s="33" t="s">
        <v>29</v>
      </c>
      <c r="I18" s="31"/>
      <c r="J18" s="32"/>
    </row>
    <row r="19" spans="1:10" ht="15">
      <c r="A19" s="24"/>
      <c r="B19" s="16" t="s">
        <v>203</v>
      </c>
      <c r="C19" s="7" t="s">
        <v>18</v>
      </c>
      <c r="D19" s="9">
        <v>2</v>
      </c>
      <c r="E19" s="7">
        <v>148.42</v>
      </c>
      <c r="F19" s="14">
        <f t="shared" si="1"/>
        <v>158.0673</v>
      </c>
      <c r="G19" s="14">
        <f t="shared" si="2"/>
        <v>316.1346</v>
      </c>
      <c r="H19" s="33" t="s">
        <v>29</v>
      </c>
      <c r="I19" s="31"/>
      <c r="J19" s="32"/>
    </row>
    <row r="20" spans="1:10" ht="15">
      <c r="A20" s="24"/>
      <c r="B20" s="16" t="s">
        <v>205</v>
      </c>
      <c r="C20" s="7" t="s">
        <v>18</v>
      </c>
      <c r="D20" s="9">
        <v>2</v>
      </c>
      <c r="E20" s="7">
        <v>148.42</v>
      </c>
      <c r="F20" s="14">
        <f t="shared" si="1"/>
        <v>158.0673</v>
      </c>
      <c r="G20" s="14">
        <f t="shared" si="2"/>
        <v>316.1346</v>
      </c>
      <c r="H20" s="33" t="s">
        <v>29</v>
      </c>
      <c r="I20" s="31"/>
      <c r="J20" s="32"/>
    </row>
    <row r="21" spans="1:10" ht="15">
      <c r="A21" s="24"/>
      <c r="B21" s="16" t="s">
        <v>206</v>
      </c>
      <c r="C21" s="7" t="s">
        <v>18</v>
      </c>
      <c r="D21" s="9">
        <v>1</v>
      </c>
      <c r="E21" s="7">
        <v>148.42</v>
      </c>
      <c r="F21" s="14">
        <f t="shared" si="1"/>
        <v>158.0673</v>
      </c>
      <c r="G21" s="14">
        <f t="shared" si="2"/>
        <v>158.0673</v>
      </c>
      <c r="H21" s="33" t="s">
        <v>29</v>
      </c>
      <c r="I21" s="31"/>
      <c r="J21" s="32"/>
    </row>
    <row r="22" spans="1:10" ht="15">
      <c r="A22" s="24"/>
      <c r="B22" s="16" t="s">
        <v>209</v>
      </c>
      <c r="C22" s="7" t="s">
        <v>18</v>
      </c>
      <c r="D22" s="9">
        <v>1</v>
      </c>
      <c r="E22" s="7">
        <v>148.42</v>
      </c>
      <c r="F22" s="14">
        <f t="shared" si="1"/>
        <v>158.0673</v>
      </c>
      <c r="G22" s="14">
        <f t="shared" si="2"/>
        <v>158.0673</v>
      </c>
      <c r="H22" s="33" t="s">
        <v>29</v>
      </c>
      <c r="I22" s="31"/>
      <c r="J22" s="32"/>
    </row>
    <row r="23" spans="1:10" ht="15">
      <c r="A23" s="24"/>
      <c r="B23" s="16" t="s">
        <v>210</v>
      </c>
      <c r="C23" s="7" t="s">
        <v>18</v>
      </c>
      <c r="D23" s="9">
        <v>1</v>
      </c>
      <c r="E23" s="7">
        <v>148.42</v>
      </c>
      <c r="F23" s="14">
        <f t="shared" si="1"/>
        <v>158.0673</v>
      </c>
      <c r="G23" s="14">
        <f t="shared" si="2"/>
        <v>158.0673</v>
      </c>
      <c r="H23" s="33" t="s">
        <v>29</v>
      </c>
      <c r="I23" s="31"/>
      <c r="J23" s="32"/>
    </row>
    <row r="24" spans="1:10" ht="15.75">
      <c r="A24" s="21"/>
      <c r="B24" s="21" t="s">
        <v>17</v>
      </c>
      <c r="C24" s="21" t="s">
        <v>18</v>
      </c>
      <c r="D24" s="25">
        <f>SUM(D16:D23)</f>
        <v>15</v>
      </c>
      <c r="E24" s="21"/>
      <c r="F24" s="23"/>
      <c r="G24" s="23">
        <f>SUM(G16:G23)</f>
        <v>2371.0095</v>
      </c>
      <c r="H24" s="34"/>
      <c r="I24" s="35"/>
      <c r="J24" s="36"/>
    </row>
    <row r="25" spans="1:10" ht="15.75">
      <c r="A25" s="7"/>
      <c r="B25" s="30" t="s">
        <v>20</v>
      </c>
      <c r="C25" s="37"/>
      <c r="D25" s="37"/>
      <c r="E25" s="37"/>
      <c r="F25" s="37"/>
      <c r="G25" s="37"/>
      <c r="H25" s="37"/>
      <c r="I25" s="37"/>
      <c r="J25" s="38"/>
    </row>
    <row r="26" spans="1:10" ht="15">
      <c r="A26" s="24"/>
      <c r="B26" s="16" t="s">
        <v>204</v>
      </c>
      <c r="C26" s="7" t="s">
        <v>18</v>
      </c>
      <c r="D26" s="9">
        <v>1</v>
      </c>
      <c r="E26" s="7"/>
      <c r="F26" s="7">
        <v>862</v>
      </c>
      <c r="G26" s="7">
        <f>D26*F26</f>
        <v>862</v>
      </c>
      <c r="H26" s="33" t="s">
        <v>29</v>
      </c>
      <c r="I26" s="31"/>
      <c r="J26" s="32"/>
    </row>
    <row r="27" spans="1:10" ht="15">
      <c r="A27" s="24"/>
      <c r="B27" s="16" t="s">
        <v>207</v>
      </c>
      <c r="C27" s="7" t="s">
        <v>18</v>
      </c>
      <c r="D27" s="9">
        <v>1</v>
      </c>
      <c r="E27" s="7"/>
      <c r="F27" s="7">
        <v>862</v>
      </c>
      <c r="G27" s="7">
        <f>D27*F27</f>
        <v>862</v>
      </c>
      <c r="H27" s="33" t="s">
        <v>29</v>
      </c>
      <c r="I27" s="31"/>
      <c r="J27" s="32"/>
    </row>
    <row r="28" spans="1:10" ht="15.75">
      <c r="A28" s="21"/>
      <c r="B28" s="21" t="s">
        <v>17</v>
      </c>
      <c r="C28" s="21" t="s">
        <v>18</v>
      </c>
      <c r="D28" s="25">
        <f>SUM(D26:D27)</f>
        <v>2</v>
      </c>
      <c r="E28" s="21"/>
      <c r="F28" s="21"/>
      <c r="G28" s="21">
        <f>SUM(G26:G27)</f>
        <v>1724</v>
      </c>
      <c r="H28" s="34"/>
      <c r="I28" s="35"/>
      <c r="J28" s="36"/>
    </row>
    <row r="29" spans="1:10" ht="15.75">
      <c r="A29" s="7"/>
      <c r="B29" s="30" t="s">
        <v>22</v>
      </c>
      <c r="C29" s="37"/>
      <c r="D29" s="37"/>
      <c r="E29" s="37"/>
      <c r="F29" s="37"/>
      <c r="G29" s="37"/>
      <c r="H29" s="37"/>
      <c r="I29" s="37"/>
      <c r="J29" s="38"/>
    </row>
    <row r="30" spans="1:10" ht="15">
      <c r="A30" s="17"/>
      <c r="B30" s="16" t="s">
        <v>217</v>
      </c>
      <c r="C30" s="7" t="s">
        <v>18</v>
      </c>
      <c r="D30" s="9">
        <v>5</v>
      </c>
      <c r="E30" s="7">
        <v>192.02</v>
      </c>
      <c r="F30" s="14">
        <f aca="true" t="shared" si="3" ref="F30:F35">E30*1.065</f>
        <v>204.50130000000001</v>
      </c>
      <c r="G30" s="14">
        <f aca="true" t="shared" si="4" ref="G30:G35">D30*F30</f>
        <v>1022.5065000000001</v>
      </c>
      <c r="H30" s="33" t="s">
        <v>41</v>
      </c>
      <c r="I30" s="31"/>
      <c r="J30" s="32"/>
    </row>
    <row r="31" spans="1:10" ht="15">
      <c r="A31" s="17"/>
      <c r="B31" s="16" t="s">
        <v>223</v>
      </c>
      <c r="C31" s="7" t="s">
        <v>18</v>
      </c>
      <c r="D31" s="9">
        <v>1</v>
      </c>
      <c r="E31" s="7">
        <v>192.02</v>
      </c>
      <c r="F31" s="14">
        <f>E31*1.065</f>
        <v>204.50130000000001</v>
      </c>
      <c r="G31" s="14">
        <f>D31*F31</f>
        <v>204.50130000000001</v>
      </c>
      <c r="H31" s="33" t="s">
        <v>34</v>
      </c>
      <c r="I31" s="31"/>
      <c r="J31" s="32"/>
    </row>
    <row r="32" spans="1:10" ht="15">
      <c r="A32" s="17"/>
      <c r="B32" s="16" t="s">
        <v>214</v>
      </c>
      <c r="C32" s="7" t="s">
        <v>18</v>
      </c>
      <c r="D32" s="9">
        <v>3</v>
      </c>
      <c r="E32" s="7">
        <v>192.02</v>
      </c>
      <c r="F32" s="14">
        <f>E32*1.065</f>
        <v>204.50130000000001</v>
      </c>
      <c r="G32" s="14">
        <f>D32*F32</f>
        <v>613.5039</v>
      </c>
      <c r="H32" s="33" t="s">
        <v>34</v>
      </c>
      <c r="I32" s="31"/>
      <c r="J32" s="32"/>
    </row>
    <row r="33" spans="1:10" ht="15">
      <c r="A33" s="17"/>
      <c r="B33" s="16" t="s">
        <v>215</v>
      </c>
      <c r="C33" s="7" t="s">
        <v>18</v>
      </c>
      <c r="D33" s="9">
        <v>2</v>
      </c>
      <c r="E33" s="7">
        <v>192.02</v>
      </c>
      <c r="F33" s="14">
        <f>E33*1.065</f>
        <v>204.50130000000001</v>
      </c>
      <c r="G33" s="14">
        <f>D33*F33</f>
        <v>409.00260000000003</v>
      </c>
      <c r="H33" s="33" t="s">
        <v>41</v>
      </c>
      <c r="I33" s="31"/>
      <c r="J33" s="32"/>
    </row>
    <row r="34" spans="1:10" ht="15">
      <c r="A34" s="17"/>
      <c r="B34" s="16" t="s">
        <v>226</v>
      </c>
      <c r="C34" s="7" t="s">
        <v>18</v>
      </c>
      <c r="D34" s="9">
        <v>7</v>
      </c>
      <c r="E34" s="7">
        <v>192.02</v>
      </c>
      <c r="F34" s="14">
        <f t="shared" si="3"/>
        <v>204.50130000000001</v>
      </c>
      <c r="G34" s="14">
        <f t="shared" si="4"/>
        <v>1431.5091000000002</v>
      </c>
      <c r="H34" s="33" t="s">
        <v>41</v>
      </c>
      <c r="I34" s="31"/>
      <c r="J34" s="32"/>
    </row>
    <row r="35" spans="1:10" ht="15">
      <c r="A35" s="17"/>
      <c r="B35" s="16" t="s">
        <v>216</v>
      </c>
      <c r="C35" s="7" t="s">
        <v>18</v>
      </c>
      <c r="D35" s="9">
        <v>1</v>
      </c>
      <c r="E35" s="7">
        <v>192.02</v>
      </c>
      <c r="F35" s="14">
        <f t="shared" si="3"/>
        <v>204.50130000000001</v>
      </c>
      <c r="G35" s="14">
        <f t="shared" si="4"/>
        <v>204.50130000000001</v>
      </c>
      <c r="H35" s="33" t="s">
        <v>41</v>
      </c>
      <c r="I35" s="31"/>
      <c r="J35" s="32"/>
    </row>
    <row r="36" spans="1:10" ht="15.75">
      <c r="A36" s="21"/>
      <c r="B36" s="21" t="s">
        <v>17</v>
      </c>
      <c r="C36" s="21" t="s">
        <v>18</v>
      </c>
      <c r="D36" s="25">
        <f>SUM(D30:D35)</f>
        <v>19</v>
      </c>
      <c r="E36" s="21"/>
      <c r="F36" s="21"/>
      <c r="G36" s="23">
        <f>SUM(G30:G35)</f>
        <v>3885.5247</v>
      </c>
      <c r="H36" s="34"/>
      <c r="I36" s="35"/>
      <c r="J36" s="36"/>
    </row>
    <row r="37" spans="1:10" ht="15.75">
      <c r="A37" s="7"/>
      <c r="B37" s="30" t="s">
        <v>39</v>
      </c>
      <c r="C37" s="37"/>
      <c r="D37" s="37"/>
      <c r="E37" s="37"/>
      <c r="F37" s="37"/>
      <c r="G37" s="37"/>
      <c r="H37" s="37"/>
      <c r="I37" s="37"/>
      <c r="J37" s="38"/>
    </row>
    <row r="38" spans="1:10" ht="15">
      <c r="A38" s="7"/>
      <c r="B38" s="16" t="s">
        <v>213</v>
      </c>
      <c r="C38" s="7" t="s">
        <v>18</v>
      </c>
      <c r="D38" s="9">
        <v>2</v>
      </c>
      <c r="E38" s="14">
        <v>180.07</v>
      </c>
      <c r="F38" s="14">
        <f>E38*1.065</f>
        <v>191.77454999999998</v>
      </c>
      <c r="G38" s="14">
        <f>D38*F38</f>
        <v>383.54909999999995</v>
      </c>
      <c r="H38" s="33" t="s">
        <v>15</v>
      </c>
      <c r="I38" s="31"/>
      <c r="J38" s="32"/>
    </row>
    <row r="39" spans="1:10" ht="15.75">
      <c r="A39" s="21"/>
      <c r="B39" s="21" t="s">
        <v>19</v>
      </c>
      <c r="C39" s="21" t="s">
        <v>18</v>
      </c>
      <c r="D39" s="25">
        <f>SUM(D38:D38)</f>
        <v>2</v>
      </c>
      <c r="E39" s="21"/>
      <c r="F39" s="21"/>
      <c r="G39" s="23">
        <f>SUM(G38:G38)</f>
        <v>383.54909999999995</v>
      </c>
      <c r="H39" s="34"/>
      <c r="I39" s="35"/>
      <c r="J39" s="36"/>
    </row>
    <row r="40" spans="1:10" ht="15.75">
      <c r="A40" s="7"/>
      <c r="B40" s="30" t="s">
        <v>23</v>
      </c>
      <c r="C40" s="37"/>
      <c r="D40" s="37"/>
      <c r="E40" s="37"/>
      <c r="F40" s="37"/>
      <c r="G40" s="37"/>
      <c r="H40" s="37"/>
      <c r="I40" s="37"/>
      <c r="J40" s="38"/>
    </row>
    <row r="41" spans="1:10" ht="15">
      <c r="A41" s="7"/>
      <c r="B41" s="16" t="s">
        <v>222</v>
      </c>
      <c r="C41" s="7" t="s">
        <v>18</v>
      </c>
      <c r="D41" s="9">
        <v>5</v>
      </c>
      <c r="E41" s="14">
        <v>170.62</v>
      </c>
      <c r="F41" s="14">
        <f>E41*1.065</f>
        <v>181.7103</v>
      </c>
      <c r="G41" s="14">
        <f>D41*F41</f>
        <v>908.5514999999999</v>
      </c>
      <c r="H41" s="33" t="s">
        <v>15</v>
      </c>
      <c r="I41" s="31"/>
      <c r="J41" s="32"/>
    </row>
    <row r="42" spans="1:10" ht="15.75">
      <c r="A42" s="21"/>
      <c r="B42" s="21" t="s">
        <v>19</v>
      </c>
      <c r="C42" s="21" t="s">
        <v>18</v>
      </c>
      <c r="D42" s="25">
        <f>SUM(D41:D41)</f>
        <v>5</v>
      </c>
      <c r="E42" s="21"/>
      <c r="F42" s="21"/>
      <c r="G42" s="23">
        <f>SUM(G41:G41)</f>
        <v>908.5514999999999</v>
      </c>
      <c r="H42" s="34"/>
      <c r="I42" s="35"/>
      <c r="J42" s="36"/>
    </row>
    <row r="43" spans="1:10" ht="15.75">
      <c r="A43" s="7"/>
      <c r="B43" s="30" t="s">
        <v>32</v>
      </c>
      <c r="C43" s="37"/>
      <c r="D43" s="37"/>
      <c r="E43" s="37"/>
      <c r="F43" s="37"/>
      <c r="G43" s="37"/>
      <c r="H43" s="37"/>
      <c r="I43" s="37"/>
      <c r="J43" s="38"/>
    </row>
    <row r="44" spans="1:10" ht="15">
      <c r="A44" s="7"/>
      <c r="B44" s="16" t="s">
        <v>221</v>
      </c>
      <c r="C44" s="7" t="s">
        <v>18</v>
      </c>
      <c r="D44" s="9">
        <v>57</v>
      </c>
      <c r="E44" s="7"/>
      <c r="F44" s="7">
        <v>455</v>
      </c>
      <c r="G44" s="14">
        <f>D44*F44</f>
        <v>25935</v>
      </c>
      <c r="H44" s="33" t="s">
        <v>41</v>
      </c>
      <c r="I44" s="31"/>
      <c r="J44" s="32"/>
    </row>
    <row r="45" spans="1:10" ht="15">
      <c r="A45" s="7"/>
      <c r="B45" s="16" t="s">
        <v>220</v>
      </c>
      <c r="C45" s="7" t="s">
        <v>18</v>
      </c>
      <c r="D45" s="9">
        <v>7</v>
      </c>
      <c r="E45" s="7"/>
      <c r="F45" s="7">
        <v>455</v>
      </c>
      <c r="G45" s="14">
        <f>D45*F45</f>
        <v>3185</v>
      </c>
      <c r="H45" s="33" t="s">
        <v>41</v>
      </c>
      <c r="I45" s="31"/>
      <c r="J45" s="32"/>
    </row>
    <row r="46" spans="1:10" ht="15">
      <c r="A46" s="7"/>
      <c r="B46" s="16" t="s">
        <v>224</v>
      </c>
      <c r="C46" s="7" t="s">
        <v>18</v>
      </c>
      <c r="D46" s="9">
        <v>9</v>
      </c>
      <c r="E46" s="7"/>
      <c r="F46" s="7">
        <v>455</v>
      </c>
      <c r="G46" s="14">
        <f>D46*F46</f>
        <v>4095</v>
      </c>
      <c r="H46" s="33" t="s">
        <v>41</v>
      </c>
      <c r="I46" s="31"/>
      <c r="J46" s="32"/>
    </row>
    <row r="47" spans="1:10" ht="15">
      <c r="A47" s="7"/>
      <c r="B47" s="16" t="s">
        <v>219</v>
      </c>
      <c r="C47" s="7" t="s">
        <v>18</v>
      </c>
      <c r="D47" s="9">
        <v>12</v>
      </c>
      <c r="E47" s="7"/>
      <c r="F47" s="7">
        <v>455</v>
      </c>
      <c r="G47" s="14">
        <f>D47*F47</f>
        <v>5460</v>
      </c>
      <c r="H47" s="33" t="s">
        <v>41</v>
      </c>
      <c r="I47" s="31"/>
      <c r="J47" s="32"/>
    </row>
    <row r="48" spans="1:10" ht="15.75">
      <c r="A48" s="4"/>
      <c r="B48" s="4" t="s">
        <v>19</v>
      </c>
      <c r="C48" s="4" t="s">
        <v>18</v>
      </c>
      <c r="D48" s="6">
        <f>SUM(D44:D47)</f>
        <v>85</v>
      </c>
      <c r="E48" s="4"/>
      <c r="F48" s="4"/>
      <c r="G48" s="5">
        <f>SUM(G44:G47)</f>
        <v>38675</v>
      </c>
      <c r="H48" s="55"/>
      <c r="I48" s="56"/>
      <c r="J48" s="57"/>
    </row>
    <row r="49" spans="1:10" ht="15.75">
      <c r="A49" s="10"/>
      <c r="B49" s="10" t="s">
        <v>25</v>
      </c>
      <c r="C49" s="10"/>
      <c r="D49" s="10"/>
      <c r="E49" s="10"/>
      <c r="F49" s="10"/>
      <c r="G49" s="11">
        <f>G39+G36+G28+G24+G14+G42+G48</f>
        <v>63077.0348</v>
      </c>
      <c r="H49" s="27"/>
      <c r="I49" s="28"/>
      <c r="J49" s="29"/>
    </row>
    <row r="50" spans="1:10" ht="15.75">
      <c r="A50" s="12"/>
      <c r="B50" s="13"/>
      <c r="C50" s="13"/>
      <c r="D50" s="13"/>
      <c r="E50" s="13"/>
      <c r="F50" s="13"/>
      <c r="G50" s="13"/>
      <c r="H50" s="13"/>
      <c r="I50" s="13"/>
      <c r="J50" s="12"/>
    </row>
    <row r="51" spans="1:10" ht="15.75">
      <c r="A51" s="12"/>
      <c r="B51" s="13"/>
      <c r="C51" s="13"/>
      <c r="D51" s="13"/>
      <c r="E51" s="13"/>
      <c r="F51" s="13"/>
      <c r="G51" s="13"/>
      <c r="H51" s="13"/>
      <c r="I51" s="13"/>
      <c r="J51" s="12"/>
    </row>
    <row r="52" spans="1:10" ht="15.75">
      <c r="A52" s="12"/>
      <c r="B52" s="13" t="s">
        <v>26</v>
      </c>
      <c r="C52" s="13"/>
      <c r="D52" s="13"/>
      <c r="E52" s="13"/>
      <c r="F52" s="13"/>
      <c r="G52" s="13"/>
      <c r="H52" s="13"/>
      <c r="I52" s="13"/>
      <c r="J52" s="12"/>
    </row>
    <row r="53" spans="1:10" ht="15.75">
      <c r="A53" s="12"/>
      <c r="B53" s="13" t="s">
        <v>27</v>
      </c>
      <c r="C53" s="13"/>
      <c r="D53" s="13"/>
      <c r="E53" s="13"/>
      <c r="F53" s="13"/>
      <c r="G53" s="13"/>
      <c r="H53" s="13" t="s">
        <v>28</v>
      </c>
      <c r="I53" s="13"/>
      <c r="J53" s="12"/>
    </row>
    <row r="54" spans="1:10" ht="15">
      <c r="A54" s="12"/>
      <c r="B54" s="12"/>
      <c r="C54" s="12"/>
      <c r="D54" s="12"/>
      <c r="E54" s="12"/>
      <c r="F54" s="12"/>
      <c r="G54" s="12"/>
      <c r="H54" s="12"/>
      <c r="I54" s="12"/>
      <c r="J54" s="12"/>
    </row>
  </sheetData>
  <sheetProtection/>
  <mergeCells count="50">
    <mergeCell ref="A1:J1"/>
    <mergeCell ref="A2:J2"/>
    <mergeCell ref="A3:J3"/>
    <mergeCell ref="F4:F5"/>
    <mergeCell ref="H4:J4"/>
    <mergeCell ref="H5:J5"/>
    <mergeCell ref="H6:J6"/>
    <mergeCell ref="B7:J7"/>
    <mergeCell ref="H8:J8"/>
    <mergeCell ref="H13:J13"/>
    <mergeCell ref="H14:J14"/>
    <mergeCell ref="B15:J15"/>
    <mergeCell ref="H9:J9"/>
    <mergeCell ref="H10:J10"/>
    <mergeCell ref="H12:J12"/>
    <mergeCell ref="H11:J11"/>
    <mergeCell ref="H16:J16"/>
    <mergeCell ref="H26:J26"/>
    <mergeCell ref="H17:J17"/>
    <mergeCell ref="H18:J18"/>
    <mergeCell ref="H19:J19"/>
    <mergeCell ref="H20:J20"/>
    <mergeCell ref="H21:J21"/>
    <mergeCell ref="H22:J22"/>
    <mergeCell ref="B29:J29"/>
    <mergeCell ref="H30:J30"/>
    <mergeCell ref="H31:J31"/>
    <mergeCell ref="H32:J32"/>
    <mergeCell ref="H33:J33"/>
    <mergeCell ref="H23:J23"/>
    <mergeCell ref="H24:J24"/>
    <mergeCell ref="B25:J25"/>
    <mergeCell ref="H27:J27"/>
    <mergeCell ref="H28:J28"/>
    <mergeCell ref="H49:J49"/>
    <mergeCell ref="H34:J34"/>
    <mergeCell ref="H35:J35"/>
    <mergeCell ref="H36:J36"/>
    <mergeCell ref="B37:J37"/>
    <mergeCell ref="H38:J38"/>
    <mergeCell ref="H39:J39"/>
    <mergeCell ref="H48:J48"/>
    <mergeCell ref="H47:J47"/>
    <mergeCell ref="B40:J40"/>
    <mergeCell ref="H41:J41"/>
    <mergeCell ref="H42:J42"/>
    <mergeCell ref="H46:J46"/>
    <mergeCell ref="H45:J45"/>
    <mergeCell ref="H44:J44"/>
    <mergeCell ref="B43:J43"/>
  </mergeCells>
  <printOptions/>
  <pageMargins left="0.21" right="0.18" top="0.22" bottom="0.25" header="0.2" footer="0.25"/>
  <pageSetup fitToHeight="0" fitToWidth="1" horizontalDpi="600" verticalDpi="600" orientation="portrait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51"/>
  <sheetViews>
    <sheetView zoomScalePageLayoutView="0" workbookViewId="0" topLeftCell="A1">
      <selection activeCell="A45" sqref="A8:J45"/>
    </sheetView>
  </sheetViews>
  <sheetFormatPr defaultColWidth="9.140625" defaultRowHeight="12.75"/>
  <cols>
    <col min="1" max="1" width="8.140625" style="0" customWidth="1"/>
    <col min="2" max="2" width="41.8515625" style="0" customWidth="1"/>
    <col min="3" max="3" width="6.57421875" style="0" customWidth="1"/>
    <col min="4" max="5" width="9.57421875" style="0" customWidth="1"/>
    <col min="6" max="6" width="11.57421875" style="0" customWidth="1"/>
    <col min="7" max="7" width="14.57421875" style="0" customWidth="1"/>
    <col min="10" max="10" width="24.421875" style="0" customWidth="1"/>
  </cols>
  <sheetData>
    <row r="1" spans="1:10" ht="15.75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1"/>
    </row>
    <row r="2" spans="1:10" ht="15.75">
      <c r="A2" s="39" t="s">
        <v>198</v>
      </c>
      <c r="B2" s="40"/>
      <c r="C2" s="40"/>
      <c r="D2" s="40"/>
      <c r="E2" s="40"/>
      <c r="F2" s="40"/>
      <c r="G2" s="40"/>
      <c r="H2" s="40"/>
      <c r="I2" s="40"/>
      <c r="J2" s="41"/>
    </row>
    <row r="3" spans="1:10" ht="15.75">
      <c r="A3" s="42" t="s">
        <v>1</v>
      </c>
      <c r="B3" s="43"/>
      <c r="C3" s="43"/>
      <c r="D3" s="43"/>
      <c r="E3" s="43"/>
      <c r="F3" s="43"/>
      <c r="G3" s="43"/>
      <c r="H3" s="43"/>
      <c r="I3" s="43"/>
      <c r="J3" s="44"/>
    </row>
    <row r="4" spans="1:10" ht="12.7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45" t="s">
        <v>47</v>
      </c>
      <c r="G4" s="1" t="s">
        <v>7</v>
      </c>
      <c r="H4" s="47" t="s">
        <v>8</v>
      </c>
      <c r="I4" s="48"/>
      <c r="J4" s="49"/>
    </row>
    <row r="5" spans="1:10" ht="12.75">
      <c r="A5" s="1" t="s">
        <v>30</v>
      </c>
      <c r="B5" s="1" t="s">
        <v>9</v>
      </c>
      <c r="C5" s="1" t="s">
        <v>10</v>
      </c>
      <c r="D5" s="1" t="s">
        <v>11</v>
      </c>
      <c r="E5" s="1"/>
      <c r="F5" s="46"/>
      <c r="G5" s="1"/>
      <c r="H5" s="47"/>
      <c r="I5" s="48"/>
      <c r="J5" s="49"/>
    </row>
    <row r="6" spans="1:10" ht="14.25" customHeight="1">
      <c r="A6" s="2"/>
      <c r="B6" s="3" t="s">
        <v>12</v>
      </c>
      <c r="C6" s="2"/>
      <c r="D6" s="2"/>
      <c r="E6" s="2"/>
      <c r="F6" s="2"/>
      <c r="G6" s="2"/>
      <c r="H6" s="39"/>
      <c r="I6" s="40"/>
      <c r="J6" s="41"/>
    </row>
    <row r="7" spans="1:10" ht="15.75">
      <c r="A7" s="2"/>
      <c r="B7" s="50" t="s">
        <v>13</v>
      </c>
      <c r="C7" s="51"/>
      <c r="D7" s="51"/>
      <c r="E7" s="51"/>
      <c r="F7" s="51"/>
      <c r="G7" s="51"/>
      <c r="H7" s="51"/>
      <c r="I7" s="51"/>
      <c r="J7" s="52"/>
    </row>
    <row r="8" spans="1:10" ht="15">
      <c r="A8" s="17"/>
      <c r="B8" s="16" t="s">
        <v>190</v>
      </c>
      <c r="C8" s="7" t="s">
        <v>14</v>
      </c>
      <c r="D8" s="15">
        <v>6</v>
      </c>
      <c r="E8" s="7"/>
      <c r="F8" s="7">
        <v>253</v>
      </c>
      <c r="G8" s="14">
        <f>D8*F8</f>
        <v>1518</v>
      </c>
      <c r="H8" s="33" t="s">
        <v>44</v>
      </c>
      <c r="I8" s="31"/>
      <c r="J8" s="32"/>
    </row>
    <row r="9" spans="1:10" ht="15">
      <c r="A9" s="17"/>
      <c r="B9" s="16" t="s">
        <v>187</v>
      </c>
      <c r="C9" s="7" t="s">
        <v>14</v>
      </c>
      <c r="D9" s="15">
        <v>2</v>
      </c>
      <c r="E9" s="7"/>
      <c r="F9" s="7">
        <v>253</v>
      </c>
      <c r="G9" s="14">
        <f>D9*F9</f>
        <v>506</v>
      </c>
      <c r="H9" s="33" t="s">
        <v>41</v>
      </c>
      <c r="I9" s="31"/>
      <c r="J9" s="32"/>
    </row>
    <row r="10" spans="1:10" ht="15.75">
      <c r="A10" s="7"/>
      <c r="B10" s="21" t="s">
        <v>17</v>
      </c>
      <c r="C10" s="21" t="s">
        <v>14</v>
      </c>
      <c r="D10" s="22">
        <f>SUM(D8:D9)</f>
        <v>8</v>
      </c>
      <c r="E10" s="21"/>
      <c r="F10" s="21"/>
      <c r="G10" s="23">
        <f>SUM(G8:G9)</f>
        <v>2024</v>
      </c>
      <c r="H10" s="33"/>
      <c r="I10" s="31"/>
      <c r="J10" s="32"/>
    </row>
    <row r="11" spans="1:10" ht="15.75">
      <c r="A11" s="7"/>
      <c r="B11" s="30" t="s">
        <v>21</v>
      </c>
      <c r="C11" s="37"/>
      <c r="D11" s="37"/>
      <c r="E11" s="37"/>
      <c r="F11" s="37"/>
      <c r="G11" s="37"/>
      <c r="H11" s="37"/>
      <c r="I11" s="37"/>
      <c r="J11" s="38"/>
    </row>
    <row r="12" spans="1:10" ht="15">
      <c r="A12" s="24"/>
      <c r="B12" s="16" t="s">
        <v>177</v>
      </c>
      <c r="C12" s="7" t="s">
        <v>18</v>
      </c>
      <c r="D12" s="9">
        <v>1</v>
      </c>
      <c r="E12" s="7">
        <v>148.42</v>
      </c>
      <c r="F12" s="14">
        <f aca="true" t="shared" si="0" ref="F12:F19">E12*1.065</f>
        <v>158.0673</v>
      </c>
      <c r="G12" s="14">
        <f aca="true" t="shared" si="1" ref="G12:G19">D12*F12</f>
        <v>158.0673</v>
      </c>
      <c r="H12" s="33" t="s">
        <v>29</v>
      </c>
      <c r="I12" s="31"/>
      <c r="J12" s="32"/>
    </row>
    <row r="13" spans="1:10" ht="15">
      <c r="A13" s="24"/>
      <c r="B13" s="16" t="s">
        <v>182</v>
      </c>
      <c r="C13" s="7" t="s">
        <v>18</v>
      </c>
      <c r="D13" s="9">
        <v>2</v>
      </c>
      <c r="E13" s="7">
        <v>148.42</v>
      </c>
      <c r="F13" s="14">
        <f t="shared" si="0"/>
        <v>158.0673</v>
      </c>
      <c r="G13" s="14">
        <f t="shared" si="1"/>
        <v>316.1346</v>
      </c>
      <c r="H13" s="33" t="s">
        <v>29</v>
      </c>
      <c r="I13" s="31"/>
      <c r="J13" s="32"/>
    </row>
    <row r="14" spans="1:10" ht="15">
      <c r="A14" s="24"/>
      <c r="B14" s="16" t="s">
        <v>176</v>
      </c>
      <c r="C14" s="7" t="s">
        <v>18</v>
      </c>
      <c r="D14" s="9">
        <v>1</v>
      </c>
      <c r="E14" s="7">
        <v>148.42</v>
      </c>
      <c r="F14" s="14">
        <f t="shared" si="0"/>
        <v>158.0673</v>
      </c>
      <c r="G14" s="14">
        <f t="shared" si="1"/>
        <v>158.0673</v>
      </c>
      <c r="H14" s="33" t="s">
        <v>29</v>
      </c>
      <c r="I14" s="31"/>
      <c r="J14" s="32"/>
    </row>
    <row r="15" spans="1:10" ht="15">
      <c r="A15" s="24"/>
      <c r="B15" s="16" t="s">
        <v>179</v>
      </c>
      <c r="C15" s="7" t="s">
        <v>18</v>
      </c>
      <c r="D15" s="9">
        <v>1</v>
      </c>
      <c r="E15" s="7">
        <v>148.42</v>
      </c>
      <c r="F15" s="14">
        <f t="shared" si="0"/>
        <v>158.0673</v>
      </c>
      <c r="G15" s="14">
        <f t="shared" si="1"/>
        <v>158.0673</v>
      </c>
      <c r="H15" s="33" t="s">
        <v>29</v>
      </c>
      <c r="I15" s="31"/>
      <c r="J15" s="32"/>
    </row>
    <row r="16" spans="1:10" ht="15">
      <c r="A16" s="24"/>
      <c r="B16" s="16" t="s">
        <v>183</v>
      </c>
      <c r="C16" s="7" t="s">
        <v>18</v>
      </c>
      <c r="D16" s="9">
        <v>2</v>
      </c>
      <c r="E16" s="7">
        <v>148.42</v>
      </c>
      <c r="F16" s="14">
        <f t="shared" si="0"/>
        <v>158.0673</v>
      </c>
      <c r="G16" s="14">
        <f t="shared" si="1"/>
        <v>316.1346</v>
      </c>
      <c r="H16" s="33" t="s">
        <v>29</v>
      </c>
      <c r="I16" s="31"/>
      <c r="J16" s="32"/>
    </row>
    <row r="17" spans="1:10" ht="15">
      <c r="A17" s="24"/>
      <c r="B17" s="16" t="s">
        <v>181</v>
      </c>
      <c r="C17" s="7" t="s">
        <v>18</v>
      </c>
      <c r="D17" s="9">
        <v>2</v>
      </c>
      <c r="E17" s="7">
        <v>148.42</v>
      </c>
      <c r="F17" s="14">
        <f t="shared" si="0"/>
        <v>158.0673</v>
      </c>
      <c r="G17" s="14">
        <f t="shared" si="1"/>
        <v>316.1346</v>
      </c>
      <c r="H17" s="33" t="s">
        <v>29</v>
      </c>
      <c r="I17" s="31"/>
      <c r="J17" s="32"/>
    </row>
    <row r="18" spans="1:10" ht="15">
      <c r="A18" s="24"/>
      <c r="B18" s="16" t="s">
        <v>180</v>
      </c>
      <c r="C18" s="7" t="s">
        <v>18</v>
      </c>
      <c r="D18" s="9">
        <v>4</v>
      </c>
      <c r="E18" s="7">
        <v>148.42</v>
      </c>
      <c r="F18" s="14">
        <f t="shared" si="0"/>
        <v>158.0673</v>
      </c>
      <c r="G18" s="14">
        <f t="shared" si="1"/>
        <v>632.2692</v>
      </c>
      <c r="H18" s="33" t="s">
        <v>29</v>
      </c>
      <c r="I18" s="31"/>
      <c r="J18" s="32"/>
    </row>
    <row r="19" spans="1:10" ht="15">
      <c r="A19" s="24"/>
      <c r="B19" s="16" t="s">
        <v>178</v>
      </c>
      <c r="C19" s="7" t="s">
        <v>18</v>
      </c>
      <c r="D19" s="9">
        <v>2</v>
      </c>
      <c r="E19" s="7">
        <v>148.42</v>
      </c>
      <c r="F19" s="14">
        <f t="shared" si="0"/>
        <v>158.0673</v>
      </c>
      <c r="G19" s="14">
        <f t="shared" si="1"/>
        <v>316.1346</v>
      </c>
      <c r="H19" s="33" t="s">
        <v>29</v>
      </c>
      <c r="I19" s="31"/>
      <c r="J19" s="32"/>
    </row>
    <row r="20" spans="1:10" ht="15.75">
      <c r="A20" s="21"/>
      <c r="B20" s="21" t="s">
        <v>17</v>
      </c>
      <c r="C20" s="21" t="s">
        <v>18</v>
      </c>
      <c r="D20" s="25">
        <f>SUM(D12:D19)</f>
        <v>15</v>
      </c>
      <c r="E20" s="21"/>
      <c r="F20" s="23"/>
      <c r="G20" s="23">
        <f>SUM(G12:G19)</f>
        <v>2371.0094999999997</v>
      </c>
      <c r="H20" s="34"/>
      <c r="I20" s="35"/>
      <c r="J20" s="36"/>
    </row>
    <row r="21" spans="1:10" ht="15.75">
      <c r="A21" s="7"/>
      <c r="B21" s="30" t="s">
        <v>20</v>
      </c>
      <c r="C21" s="37"/>
      <c r="D21" s="37"/>
      <c r="E21" s="37"/>
      <c r="F21" s="37"/>
      <c r="G21" s="37"/>
      <c r="H21" s="37"/>
      <c r="I21" s="37"/>
      <c r="J21" s="38"/>
    </row>
    <row r="22" spans="1:10" ht="15">
      <c r="A22" s="24"/>
      <c r="B22" s="16" t="s">
        <v>184</v>
      </c>
      <c r="C22" s="7" t="s">
        <v>18</v>
      </c>
      <c r="D22" s="9">
        <v>1</v>
      </c>
      <c r="E22" s="7"/>
      <c r="F22" s="7">
        <v>862</v>
      </c>
      <c r="G22" s="7">
        <f>D22*F22</f>
        <v>862</v>
      </c>
      <c r="H22" s="33" t="s">
        <v>29</v>
      </c>
      <c r="I22" s="31"/>
      <c r="J22" s="32"/>
    </row>
    <row r="23" spans="1:10" ht="15.75">
      <c r="A23" s="21"/>
      <c r="B23" s="21" t="s">
        <v>17</v>
      </c>
      <c r="C23" s="21" t="s">
        <v>18</v>
      </c>
      <c r="D23" s="25">
        <f>SUM(D22:D22)</f>
        <v>1</v>
      </c>
      <c r="E23" s="21"/>
      <c r="F23" s="21"/>
      <c r="G23" s="21">
        <f>SUM(G22:G22)</f>
        <v>862</v>
      </c>
      <c r="H23" s="34"/>
      <c r="I23" s="35"/>
      <c r="J23" s="36"/>
    </row>
    <row r="24" spans="1:10" ht="15.75">
      <c r="A24" s="7"/>
      <c r="B24" s="30" t="s">
        <v>22</v>
      </c>
      <c r="C24" s="37"/>
      <c r="D24" s="37"/>
      <c r="E24" s="37"/>
      <c r="F24" s="37"/>
      <c r="G24" s="37"/>
      <c r="H24" s="37"/>
      <c r="I24" s="37"/>
      <c r="J24" s="38"/>
    </row>
    <row r="25" spans="1:10" ht="15">
      <c r="A25" s="17"/>
      <c r="B25" s="16" t="s">
        <v>187</v>
      </c>
      <c r="C25" s="7" t="s">
        <v>18</v>
      </c>
      <c r="D25" s="9">
        <v>3</v>
      </c>
      <c r="E25" s="7">
        <v>192.02</v>
      </c>
      <c r="F25" s="14">
        <f aca="true" t="shared" si="2" ref="F25:F31">E25*1.065</f>
        <v>204.50130000000001</v>
      </c>
      <c r="G25" s="14">
        <f aca="true" t="shared" si="3" ref="G25:G31">D25*F25</f>
        <v>613.5039</v>
      </c>
      <c r="H25" s="33" t="s">
        <v>41</v>
      </c>
      <c r="I25" s="31"/>
      <c r="J25" s="32"/>
    </row>
    <row r="26" spans="1:10" ht="15">
      <c r="A26" s="17"/>
      <c r="B26" s="16" t="s">
        <v>188</v>
      </c>
      <c r="C26" s="7" t="s">
        <v>18</v>
      </c>
      <c r="D26" s="9">
        <v>2</v>
      </c>
      <c r="E26" s="7">
        <v>192.02</v>
      </c>
      <c r="F26" s="14">
        <f>E26*1.065</f>
        <v>204.50130000000001</v>
      </c>
      <c r="G26" s="14">
        <f>D26*F26</f>
        <v>409.00260000000003</v>
      </c>
      <c r="H26" s="33" t="s">
        <v>34</v>
      </c>
      <c r="I26" s="31"/>
      <c r="J26" s="32"/>
    </row>
    <row r="27" spans="1:10" ht="15">
      <c r="A27" s="17"/>
      <c r="B27" s="16" t="s">
        <v>189</v>
      </c>
      <c r="C27" s="7" t="s">
        <v>18</v>
      </c>
      <c r="D27" s="9">
        <v>2</v>
      </c>
      <c r="E27" s="7">
        <v>192.02</v>
      </c>
      <c r="F27" s="14">
        <f>E27*1.065</f>
        <v>204.50130000000001</v>
      </c>
      <c r="G27" s="14">
        <f>D27*F27</f>
        <v>409.00260000000003</v>
      </c>
      <c r="H27" s="33" t="s">
        <v>34</v>
      </c>
      <c r="I27" s="31"/>
      <c r="J27" s="32"/>
    </row>
    <row r="28" spans="1:10" ht="15">
      <c r="A28" s="17"/>
      <c r="B28" s="16" t="s">
        <v>195</v>
      </c>
      <c r="C28" s="7" t="s">
        <v>18</v>
      </c>
      <c r="D28" s="9">
        <v>3</v>
      </c>
      <c r="E28" s="7">
        <v>192.02</v>
      </c>
      <c r="F28" s="14">
        <f t="shared" si="2"/>
        <v>204.50130000000001</v>
      </c>
      <c r="G28" s="14">
        <f t="shared" si="3"/>
        <v>613.5039</v>
      </c>
      <c r="H28" s="33" t="s">
        <v>34</v>
      </c>
      <c r="I28" s="31"/>
      <c r="J28" s="32"/>
    </row>
    <row r="29" spans="1:10" ht="15">
      <c r="A29" s="17"/>
      <c r="B29" s="16" t="s">
        <v>193</v>
      </c>
      <c r="C29" s="7" t="s">
        <v>18</v>
      </c>
      <c r="D29" s="9">
        <v>1</v>
      </c>
      <c r="E29" s="7">
        <v>192.02</v>
      </c>
      <c r="F29" s="14">
        <f>E29*1.065</f>
        <v>204.50130000000001</v>
      </c>
      <c r="G29" s="14">
        <f>D29*F29</f>
        <v>204.50130000000001</v>
      </c>
      <c r="H29" s="33" t="s">
        <v>41</v>
      </c>
      <c r="I29" s="31"/>
      <c r="J29" s="32"/>
    </row>
    <row r="30" spans="1:10" ht="15">
      <c r="A30" s="17"/>
      <c r="B30" s="16" t="s">
        <v>192</v>
      </c>
      <c r="C30" s="7" t="s">
        <v>18</v>
      </c>
      <c r="D30" s="9">
        <v>1</v>
      </c>
      <c r="E30" s="7">
        <v>192.02</v>
      </c>
      <c r="F30" s="14">
        <f t="shared" si="2"/>
        <v>204.50130000000001</v>
      </c>
      <c r="G30" s="14">
        <f t="shared" si="3"/>
        <v>204.50130000000001</v>
      </c>
      <c r="H30" s="33" t="s">
        <v>41</v>
      </c>
      <c r="I30" s="31"/>
      <c r="J30" s="32"/>
    </row>
    <row r="31" spans="1:10" ht="15">
      <c r="A31" s="17"/>
      <c r="B31" s="16" t="s">
        <v>186</v>
      </c>
      <c r="C31" s="7" t="s">
        <v>18</v>
      </c>
      <c r="D31" s="9">
        <v>5</v>
      </c>
      <c r="E31" s="7">
        <v>192.02</v>
      </c>
      <c r="F31" s="14">
        <f t="shared" si="2"/>
        <v>204.50130000000001</v>
      </c>
      <c r="G31" s="14">
        <f t="shared" si="3"/>
        <v>1022.5065000000001</v>
      </c>
      <c r="H31" s="33" t="s">
        <v>41</v>
      </c>
      <c r="I31" s="31"/>
      <c r="J31" s="32"/>
    </row>
    <row r="32" spans="1:10" ht="15.75">
      <c r="A32" s="21"/>
      <c r="B32" s="21" t="s">
        <v>17</v>
      </c>
      <c r="C32" s="21" t="s">
        <v>18</v>
      </c>
      <c r="D32" s="25">
        <f>SUM(D25:D31)</f>
        <v>17</v>
      </c>
      <c r="E32" s="21"/>
      <c r="F32" s="21"/>
      <c r="G32" s="23">
        <f>SUM(G25:G31)</f>
        <v>3476.5221</v>
      </c>
      <c r="H32" s="34"/>
      <c r="I32" s="35"/>
      <c r="J32" s="36"/>
    </row>
    <row r="33" spans="1:10" ht="15.75">
      <c r="A33" s="7"/>
      <c r="B33" s="30" t="s">
        <v>39</v>
      </c>
      <c r="C33" s="37"/>
      <c r="D33" s="37"/>
      <c r="E33" s="37"/>
      <c r="F33" s="37"/>
      <c r="G33" s="37"/>
      <c r="H33" s="37"/>
      <c r="I33" s="37"/>
      <c r="J33" s="38"/>
    </row>
    <row r="34" spans="1:10" ht="15">
      <c r="A34" s="7"/>
      <c r="B34" s="16" t="s">
        <v>194</v>
      </c>
      <c r="C34" s="7" t="s">
        <v>18</v>
      </c>
      <c r="D34" s="9">
        <v>1</v>
      </c>
      <c r="E34" s="14">
        <v>180.07</v>
      </c>
      <c r="F34" s="14">
        <f>E34*1.065</f>
        <v>191.77454999999998</v>
      </c>
      <c r="G34" s="14">
        <f>D34*F34</f>
        <v>191.77454999999998</v>
      </c>
      <c r="H34" s="33" t="s">
        <v>15</v>
      </c>
      <c r="I34" s="31"/>
      <c r="J34" s="32"/>
    </row>
    <row r="35" spans="1:10" ht="15.75">
      <c r="A35" s="21"/>
      <c r="B35" s="21" t="s">
        <v>19</v>
      </c>
      <c r="C35" s="21" t="s">
        <v>18</v>
      </c>
      <c r="D35" s="25">
        <f>SUM(D34:D34)</f>
        <v>1</v>
      </c>
      <c r="E35" s="21"/>
      <c r="F35" s="21"/>
      <c r="G35" s="23">
        <f>SUM(G34:G34)</f>
        <v>191.77454999999998</v>
      </c>
      <c r="H35" s="34"/>
      <c r="I35" s="35"/>
      <c r="J35" s="36"/>
    </row>
    <row r="36" spans="1:10" ht="13.5" customHeight="1">
      <c r="A36" s="7"/>
      <c r="B36" s="30" t="s">
        <v>185</v>
      </c>
      <c r="C36" s="37"/>
      <c r="D36" s="37"/>
      <c r="E36" s="37"/>
      <c r="F36" s="37"/>
      <c r="G36" s="37"/>
      <c r="H36" s="37"/>
      <c r="I36" s="37"/>
      <c r="J36" s="38"/>
    </row>
    <row r="37" spans="1:10" ht="15">
      <c r="A37" s="7"/>
      <c r="B37" s="16" t="s">
        <v>196</v>
      </c>
      <c r="C37" s="7" t="s">
        <v>18</v>
      </c>
      <c r="D37" s="9">
        <v>2</v>
      </c>
      <c r="E37" s="14"/>
      <c r="F37" s="14">
        <v>2726</v>
      </c>
      <c r="G37" s="14">
        <f>D37*F37</f>
        <v>5452</v>
      </c>
      <c r="H37" s="18"/>
      <c r="I37" s="19"/>
      <c r="J37" s="20"/>
    </row>
    <row r="38" spans="1:10" ht="15">
      <c r="A38" s="7"/>
      <c r="B38" s="16" t="s">
        <v>197</v>
      </c>
      <c r="C38" s="7" t="s">
        <v>18</v>
      </c>
      <c r="D38" s="9">
        <v>2</v>
      </c>
      <c r="E38" s="14"/>
      <c r="F38" s="14">
        <v>2726</v>
      </c>
      <c r="G38" s="14">
        <f>D38*F38</f>
        <v>5452</v>
      </c>
      <c r="H38" s="18"/>
      <c r="I38" s="19"/>
      <c r="J38" s="20"/>
    </row>
    <row r="39" spans="1:10" ht="13.5" customHeight="1">
      <c r="A39" s="21"/>
      <c r="B39" s="21" t="s">
        <v>19</v>
      </c>
      <c r="C39" s="21" t="s">
        <v>18</v>
      </c>
      <c r="D39" s="25">
        <f>SUM(D37:D38)</f>
        <v>4</v>
      </c>
      <c r="E39" s="21"/>
      <c r="F39" s="21"/>
      <c r="G39" s="23">
        <f>SUM(G37:G38)</f>
        <v>10904</v>
      </c>
      <c r="H39" s="34"/>
      <c r="I39" s="35"/>
      <c r="J39" s="36"/>
    </row>
    <row r="40" spans="1:10" ht="16.5" customHeight="1">
      <c r="A40" s="7"/>
      <c r="B40" s="30" t="s">
        <v>24</v>
      </c>
      <c r="C40" s="31"/>
      <c r="D40" s="31"/>
      <c r="E40" s="31"/>
      <c r="F40" s="31"/>
      <c r="G40" s="31"/>
      <c r="H40" s="31"/>
      <c r="I40" s="31"/>
      <c r="J40" s="32"/>
    </row>
    <row r="41" spans="1:10" ht="16.5" customHeight="1">
      <c r="A41" s="7"/>
      <c r="B41" s="16" t="s">
        <v>191</v>
      </c>
      <c r="C41" s="7" t="s">
        <v>18</v>
      </c>
      <c r="D41" s="9">
        <v>1</v>
      </c>
      <c r="E41" s="7">
        <v>618.53</v>
      </c>
      <c r="F41" s="14">
        <f>E41*1.065</f>
        <v>658.7344499999999</v>
      </c>
      <c r="G41" s="14">
        <f>D41*F41</f>
        <v>658.7344499999999</v>
      </c>
      <c r="H41" s="33" t="s">
        <v>16</v>
      </c>
      <c r="I41" s="31"/>
      <c r="J41" s="32"/>
    </row>
    <row r="42" spans="1:10" ht="16.5" customHeight="1">
      <c r="A42" s="7"/>
      <c r="B42" s="8" t="s">
        <v>37</v>
      </c>
      <c r="C42" s="7" t="s">
        <v>36</v>
      </c>
      <c r="D42" s="9">
        <v>0.016</v>
      </c>
      <c r="E42" s="9">
        <v>661.94</v>
      </c>
      <c r="F42" s="14">
        <f>E42*1.065</f>
        <v>704.9661</v>
      </c>
      <c r="G42" s="14">
        <f>D42*F42</f>
        <v>11.2794576</v>
      </c>
      <c r="H42" s="18"/>
      <c r="I42" s="19"/>
      <c r="J42" s="20"/>
    </row>
    <row r="43" spans="1:10" ht="16.5" customHeight="1">
      <c r="A43" s="7"/>
      <c r="B43" s="8" t="s">
        <v>38</v>
      </c>
      <c r="C43" s="7" t="s">
        <v>36</v>
      </c>
      <c r="D43" s="9">
        <v>0.124</v>
      </c>
      <c r="E43" s="7">
        <v>152.99</v>
      </c>
      <c r="F43" s="14">
        <f>E43*1.065</f>
        <v>162.93435</v>
      </c>
      <c r="G43" s="14">
        <f>D43*F43</f>
        <v>20.2038594</v>
      </c>
      <c r="H43" s="18"/>
      <c r="I43" s="19"/>
      <c r="J43" s="20"/>
    </row>
    <row r="44" spans="1:10" ht="16.5" customHeight="1">
      <c r="A44" s="7"/>
      <c r="B44" s="8" t="s">
        <v>35</v>
      </c>
      <c r="C44" s="7" t="s">
        <v>18</v>
      </c>
      <c r="D44" s="9">
        <v>2</v>
      </c>
      <c r="E44" s="9">
        <v>12.59</v>
      </c>
      <c r="F44" s="14">
        <f>E44*1.065</f>
        <v>13.408349999999999</v>
      </c>
      <c r="G44" s="14">
        <f>D44*F44</f>
        <v>26.816699999999997</v>
      </c>
      <c r="H44" s="18"/>
      <c r="I44" s="19"/>
      <c r="J44" s="20"/>
    </row>
    <row r="45" spans="1:10" ht="16.5" customHeight="1">
      <c r="A45" s="21"/>
      <c r="B45" s="21" t="s">
        <v>17</v>
      </c>
      <c r="C45" s="21"/>
      <c r="D45" s="25">
        <f>D41</f>
        <v>1</v>
      </c>
      <c r="E45" s="21"/>
      <c r="F45" s="21"/>
      <c r="G45" s="23">
        <f>SUM(G41:G44)</f>
        <v>717.0344669999998</v>
      </c>
      <c r="H45" s="34"/>
      <c r="I45" s="35"/>
      <c r="J45" s="36"/>
    </row>
    <row r="46" spans="1:10" ht="15.75">
      <c r="A46" s="10"/>
      <c r="B46" s="10" t="s">
        <v>25</v>
      </c>
      <c r="C46" s="10"/>
      <c r="D46" s="10"/>
      <c r="E46" s="10"/>
      <c r="F46" s="10"/>
      <c r="G46" s="11">
        <f>G45+G39+G35+G32+G23+G20+G10</f>
        <v>20546.340616999998</v>
      </c>
      <c r="H46" s="27"/>
      <c r="I46" s="28"/>
      <c r="J46" s="29"/>
    </row>
    <row r="47" spans="1:10" ht="15.75">
      <c r="A47" s="12"/>
      <c r="B47" s="13"/>
      <c r="C47" s="13"/>
      <c r="D47" s="13"/>
      <c r="E47" s="13"/>
      <c r="F47" s="13"/>
      <c r="G47" s="13"/>
      <c r="H47" s="13"/>
      <c r="I47" s="13"/>
      <c r="J47" s="12"/>
    </row>
    <row r="48" spans="1:10" ht="15.75">
      <c r="A48" s="12"/>
      <c r="B48" s="13"/>
      <c r="C48" s="13"/>
      <c r="D48" s="13"/>
      <c r="E48" s="13"/>
      <c r="F48" s="13"/>
      <c r="G48" s="13"/>
      <c r="H48" s="13"/>
      <c r="I48" s="13"/>
      <c r="J48" s="12"/>
    </row>
    <row r="49" spans="1:10" ht="15.75">
      <c r="A49" s="12"/>
      <c r="B49" s="13" t="s">
        <v>26</v>
      </c>
      <c r="C49" s="13"/>
      <c r="D49" s="13"/>
      <c r="E49" s="13"/>
      <c r="F49" s="13"/>
      <c r="G49" s="13"/>
      <c r="H49" s="13"/>
      <c r="I49" s="13"/>
      <c r="J49" s="12"/>
    </row>
    <row r="50" spans="1:10" ht="15.75">
      <c r="A50" s="12"/>
      <c r="B50" s="13" t="s">
        <v>27</v>
      </c>
      <c r="C50" s="13"/>
      <c r="D50" s="13"/>
      <c r="E50" s="13"/>
      <c r="F50" s="13"/>
      <c r="G50" s="13"/>
      <c r="H50" s="13" t="s">
        <v>28</v>
      </c>
      <c r="I50" s="13"/>
      <c r="J50" s="12"/>
    </row>
    <row r="51" spans="1:10" ht="15">
      <c r="A51" s="12"/>
      <c r="B51" s="12"/>
      <c r="C51" s="12"/>
      <c r="D51" s="12"/>
      <c r="E51" s="12"/>
      <c r="F51" s="12"/>
      <c r="G51" s="12"/>
      <c r="H51" s="12"/>
      <c r="I51" s="12"/>
      <c r="J51" s="12"/>
    </row>
  </sheetData>
  <sheetProtection/>
  <mergeCells count="42">
    <mergeCell ref="H34:J34"/>
    <mergeCell ref="B40:J40"/>
    <mergeCell ref="H41:J41"/>
    <mergeCell ref="H45:J45"/>
    <mergeCell ref="H46:J46"/>
    <mergeCell ref="B36:J36"/>
    <mergeCell ref="H39:J39"/>
    <mergeCell ref="H35:J35"/>
    <mergeCell ref="H19:J19"/>
    <mergeCell ref="H20:J20"/>
    <mergeCell ref="H28:J28"/>
    <mergeCell ref="H30:J30"/>
    <mergeCell ref="H29:J29"/>
    <mergeCell ref="B33:J33"/>
    <mergeCell ref="H32:J32"/>
    <mergeCell ref="H31:J31"/>
    <mergeCell ref="B21:J21"/>
    <mergeCell ref="H22:J22"/>
    <mergeCell ref="H23:J23"/>
    <mergeCell ref="H26:J26"/>
    <mergeCell ref="H27:J27"/>
    <mergeCell ref="B24:J24"/>
    <mergeCell ref="H25:J25"/>
    <mergeCell ref="H12:J12"/>
    <mergeCell ref="H13:J13"/>
    <mergeCell ref="H14:J14"/>
    <mergeCell ref="H15:J15"/>
    <mergeCell ref="H17:J17"/>
    <mergeCell ref="H18:J18"/>
    <mergeCell ref="H16:J16"/>
    <mergeCell ref="H6:J6"/>
    <mergeCell ref="B7:J7"/>
    <mergeCell ref="H8:J8"/>
    <mergeCell ref="H9:J9"/>
    <mergeCell ref="H10:J10"/>
    <mergeCell ref="B11:J11"/>
    <mergeCell ref="A1:J1"/>
    <mergeCell ref="A2:J2"/>
    <mergeCell ref="A3:J3"/>
    <mergeCell ref="F4:F5"/>
    <mergeCell ref="H4:J4"/>
    <mergeCell ref="H5:J5"/>
  </mergeCells>
  <printOptions/>
  <pageMargins left="0.21" right="0.18" top="0.22" bottom="0.25" header="0.2" footer="0.25"/>
  <pageSetup fitToHeight="0" fitToWidth="1" horizontalDpi="600" verticalDpi="600" orientation="portrait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69"/>
  <sheetViews>
    <sheetView zoomScalePageLayoutView="0" workbookViewId="0" topLeftCell="A19">
      <selection activeCell="A70" sqref="A70:IV79"/>
    </sheetView>
  </sheetViews>
  <sheetFormatPr defaultColWidth="9.140625" defaultRowHeight="12.75"/>
  <cols>
    <col min="1" max="1" width="8.140625" style="0" customWidth="1"/>
    <col min="2" max="2" width="41.8515625" style="0" customWidth="1"/>
    <col min="3" max="3" width="6.57421875" style="0" customWidth="1"/>
    <col min="4" max="5" width="9.57421875" style="0" customWidth="1"/>
    <col min="6" max="6" width="11.57421875" style="0" customWidth="1"/>
    <col min="7" max="7" width="14.57421875" style="0" customWidth="1"/>
    <col min="10" max="10" width="24.421875" style="0" customWidth="1"/>
  </cols>
  <sheetData>
    <row r="1" spans="1:10" ht="15.75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1"/>
    </row>
    <row r="2" spans="1:10" ht="15.75">
      <c r="A2" s="39" t="s">
        <v>142</v>
      </c>
      <c r="B2" s="40"/>
      <c r="C2" s="40"/>
      <c r="D2" s="40"/>
      <c r="E2" s="40"/>
      <c r="F2" s="40"/>
      <c r="G2" s="40"/>
      <c r="H2" s="40"/>
      <c r="I2" s="40"/>
      <c r="J2" s="41"/>
    </row>
    <row r="3" spans="1:10" ht="15.75">
      <c r="A3" s="42" t="s">
        <v>1</v>
      </c>
      <c r="B3" s="43"/>
      <c r="C3" s="43"/>
      <c r="D3" s="43"/>
      <c r="E3" s="43"/>
      <c r="F3" s="43"/>
      <c r="G3" s="43"/>
      <c r="H3" s="43"/>
      <c r="I3" s="43"/>
      <c r="J3" s="44"/>
    </row>
    <row r="4" spans="1:10" ht="12.7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45" t="s">
        <v>47</v>
      </c>
      <c r="G4" s="1" t="s">
        <v>7</v>
      </c>
      <c r="H4" s="47" t="s">
        <v>8</v>
      </c>
      <c r="I4" s="48"/>
      <c r="J4" s="49"/>
    </row>
    <row r="5" spans="1:10" ht="12.75">
      <c r="A5" s="1" t="s">
        <v>30</v>
      </c>
      <c r="B5" s="1" t="s">
        <v>9</v>
      </c>
      <c r="C5" s="1" t="s">
        <v>10</v>
      </c>
      <c r="D5" s="1" t="s">
        <v>11</v>
      </c>
      <c r="E5" s="1"/>
      <c r="F5" s="46"/>
      <c r="G5" s="1"/>
      <c r="H5" s="47"/>
      <c r="I5" s="48"/>
      <c r="J5" s="49"/>
    </row>
    <row r="6" spans="1:10" ht="14.25" customHeight="1">
      <c r="A6" s="2"/>
      <c r="B6" s="3" t="s">
        <v>12</v>
      </c>
      <c r="C6" s="2"/>
      <c r="D6" s="2"/>
      <c r="E6" s="2"/>
      <c r="F6" s="2"/>
      <c r="G6" s="2"/>
      <c r="H6" s="39"/>
      <c r="I6" s="40"/>
      <c r="J6" s="41"/>
    </row>
    <row r="7" spans="1:10" ht="15.75">
      <c r="A7" s="2"/>
      <c r="B7" s="50" t="s">
        <v>13</v>
      </c>
      <c r="C7" s="51"/>
      <c r="D7" s="51"/>
      <c r="E7" s="51"/>
      <c r="F7" s="51"/>
      <c r="G7" s="51"/>
      <c r="H7" s="51"/>
      <c r="I7" s="51"/>
      <c r="J7" s="52"/>
    </row>
    <row r="8" spans="1:10" ht="15">
      <c r="A8" s="17"/>
      <c r="B8" s="16" t="s">
        <v>166</v>
      </c>
      <c r="C8" s="7" t="s">
        <v>14</v>
      </c>
      <c r="D8" s="15">
        <v>1</v>
      </c>
      <c r="E8" s="7"/>
      <c r="F8" s="7">
        <v>253</v>
      </c>
      <c r="G8" s="14">
        <f aca="true" t="shared" si="0" ref="G8:G17">D8*F8</f>
        <v>253</v>
      </c>
      <c r="H8" s="33" t="s">
        <v>42</v>
      </c>
      <c r="I8" s="31"/>
      <c r="J8" s="32"/>
    </row>
    <row r="9" spans="1:10" ht="15">
      <c r="A9" s="17"/>
      <c r="B9" s="16" t="s">
        <v>171</v>
      </c>
      <c r="C9" s="7" t="s">
        <v>14</v>
      </c>
      <c r="D9" s="15">
        <v>1</v>
      </c>
      <c r="E9" s="7"/>
      <c r="F9" s="7">
        <v>253</v>
      </c>
      <c r="G9" s="14">
        <f t="shared" si="0"/>
        <v>253</v>
      </c>
      <c r="H9" s="33" t="s">
        <v>42</v>
      </c>
      <c r="I9" s="31"/>
      <c r="J9" s="32"/>
    </row>
    <row r="10" spans="1:10" ht="15">
      <c r="A10" s="17"/>
      <c r="B10" s="16" t="s">
        <v>174</v>
      </c>
      <c r="C10" s="7" t="s">
        <v>14</v>
      </c>
      <c r="D10" s="15">
        <v>98</v>
      </c>
      <c r="E10" s="7"/>
      <c r="F10" s="7">
        <v>253</v>
      </c>
      <c r="G10" s="14">
        <f t="shared" si="0"/>
        <v>24794</v>
      </c>
      <c r="H10" s="18" t="s">
        <v>16</v>
      </c>
      <c r="I10" s="19"/>
      <c r="J10" s="20"/>
    </row>
    <row r="11" spans="1:10" ht="15">
      <c r="A11" s="17"/>
      <c r="B11" s="16" t="s">
        <v>175</v>
      </c>
      <c r="C11" s="7" t="s">
        <v>14</v>
      </c>
      <c r="D11" s="15">
        <v>3.5</v>
      </c>
      <c r="E11" s="7"/>
      <c r="F11" s="7">
        <v>253</v>
      </c>
      <c r="G11" s="14">
        <f t="shared" si="0"/>
        <v>885.5</v>
      </c>
      <c r="H11" s="18" t="s">
        <v>16</v>
      </c>
      <c r="I11" s="19"/>
      <c r="J11" s="20"/>
    </row>
    <row r="12" spans="1:10" ht="15">
      <c r="A12" s="17"/>
      <c r="B12" s="16" t="s">
        <v>144</v>
      </c>
      <c r="C12" s="7" t="s">
        <v>14</v>
      </c>
      <c r="D12" s="15">
        <v>1</v>
      </c>
      <c r="E12" s="7"/>
      <c r="F12" s="7">
        <v>253</v>
      </c>
      <c r="G12" s="14">
        <f t="shared" si="0"/>
        <v>253</v>
      </c>
      <c r="H12" s="33" t="s">
        <v>135</v>
      </c>
      <c r="I12" s="31"/>
      <c r="J12" s="32"/>
    </row>
    <row r="13" spans="1:10" ht="15">
      <c r="A13" s="17"/>
      <c r="B13" s="16" t="s">
        <v>151</v>
      </c>
      <c r="C13" s="7" t="s">
        <v>14</v>
      </c>
      <c r="D13" s="15">
        <v>2.5</v>
      </c>
      <c r="E13" s="7"/>
      <c r="F13" s="7">
        <v>253</v>
      </c>
      <c r="G13" s="14">
        <f t="shared" si="0"/>
        <v>632.5</v>
      </c>
      <c r="H13" s="33" t="s">
        <v>33</v>
      </c>
      <c r="I13" s="31"/>
      <c r="J13" s="32"/>
    </row>
    <row r="14" spans="1:10" ht="15">
      <c r="A14" s="17"/>
      <c r="B14" s="16" t="s">
        <v>158</v>
      </c>
      <c r="C14" s="7" t="s">
        <v>14</v>
      </c>
      <c r="D14" s="15">
        <v>1.5</v>
      </c>
      <c r="E14" s="7"/>
      <c r="F14" s="7">
        <v>253</v>
      </c>
      <c r="G14" s="14">
        <f t="shared" si="0"/>
        <v>379.5</v>
      </c>
      <c r="H14" s="33" t="s">
        <v>159</v>
      </c>
      <c r="I14" s="31"/>
      <c r="J14" s="32"/>
    </row>
    <row r="15" spans="1:10" ht="30">
      <c r="A15" s="17"/>
      <c r="B15" s="16" t="s">
        <v>143</v>
      </c>
      <c r="C15" s="7" t="s">
        <v>14</v>
      </c>
      <c r="D15" s="15">
        <v>2</v>
      </c>
      <c r="E15" s="7"/>
      <c r="F15" s="7">
        <v>253</v>
      </c>
      <c r="G15" s="14">
        <f t="shared" si="0"/>
        <v>506</v>
      </c>
      <c r="H15" s="33" t="s">
        <v>16</v>
      </c>
      <c r="I15" s="31"/>
      <c r="J15" s="32"/>
    </row>
    <row r="16" spans="1:10" ht="15">
      <c r="A16" s="17"/>
      <c r="B16" s="16" t="s">
        <v>155</v>
      </c>
      <c r="C16" s="7" t="s">
        <v>14</v>
      </c>
      <c r="D16" s="15">
        <v>5</v>
      </c>
      <c r="E16" s="7"/>
      <c r="F16" s="7">
        <v>253</v>
      </c>
      <c r="G16" s="14">
        <f t="shared" si="0"/>
        <v>1265</v>
      </c>
      <c r="H16" s="33" t="s">
        <v>152</v>
      </c>
      <c r="I16" s="31"/>
      <c r="J16" s="32"/>
    </row>
    <row r="17" spans="1:10" ht="15">
      <c r="A17" s="17"/>
      <c r="B17" s="16" t="s">
        <v>161</v>
      </c>
      <c r="C17" s="7" t="s">
        <v>14</v>
      </c>
      <c r="D17" s="15">
        <v>3.5</v>
      </c>
      <c r="E17" s="7"/>
      <c r="F17" s="7">
        <v>253</v>
      </c>
      <c r="G17" s="14">
        <f t="shared" si="0"/>
        <v>885.5</v>
      </c>
      <c r="H17" s="33" t="s">
        <v>42</v>
      </c>
      <c r="I17" s="31"/>
      <c r="J17" s="32"/>
    </row>
    <row r="18" spans="1:10" ht="15.75">
      <c r="A18" s="7"/>
      <c r="B18" s="21" t="s">
        <v>17</v>
      </c>
      <c r="C18" s="21" t="s">
        <v>14</v>
      </c>
      <c r="D18" s="22">
        <f>SUM(D8:D17)</f>
        <v>119</v>
      </c>
      <c r="E18" s="21"/>
      <c r="F18" s="21"/>
      <c r="G18" s="23">
        <f>SUM(G8:G17)</f>
        <v>30107</v>
      </c>
      <c r="H18" s="33"/>
      <c r="I18" s="31"/>
      <c r="J18" s="32"/>
    </row>
    <row r="19" spans="1:10" ht="15.75">
      <c r="A19" s="7"/>
      <c r="B19" s="30" t="s">
        <v>21</v>
      </c>
      <c r="C19" s="37"/>
      <c r="D19" s="37"/>
      <c r="E19" s="37"/>
      <c r="F19" s="37"/>
      <c r="G19" s="37"/>
      <c r="H19" s="37"/>
      <c r="I19" s="37"/>
      <c r="J19" s="38"/>
    </row>
    <row r="20" spans="1:10" ht="15">
      <c r="A20" s="24"/>
      <c r="B20" s="16" t="s">
        <v>162</v>
      </c>
      <c r="C20" s="7" t="s">
        <v>18</v>
      </c>
      <c r="D20" s="9">
        <v>3</v>
      </c>
      <c r="E20" s="7">
        <v>148.42</v>
      </c>
      <c r="F20" s="14">
        <f>E20*1.065</f>
        <v>158.0673</v>
      </c>
      <c r="G20" s="14">
        <f>D20*F20</f>
        <v>474.20189999999997</v>
      </c>
      <c r="H20" s="33" t="s">
        <v>29</v>
      </c>
      <c r="I20" s="31"/>
      <c r="J20" s="32"/>
    </row>
    <row r="21" spans="1:10" ht="15">
      <c r="A21" s="24"/>
      <c r="B21" s="16" t="s">
        <v>145</v>
      </c>
      <c r="C21" s="7" t="s">
        <v>18</v>
      </c>
      <c r="D21" s="9">
        <v>3</v>
      </c>
      <c r="E21" s="7">
        <v>148.42</v>
      </c>
      <c r="F21" s="14">
        <f aca="true" t="shared" si="1" ref="F21:F29">E21*1.065</f>
        <v>158.0673</v>
      </c>
      <c r="G21" s="14">
        <f aca="true" t="shared" si="2" ref="G21:G29">D21*F21</f>
        <v>474.20189999999997</v>
      </c>
      <c r="H21" s="33" t="s">
        <v>29</v>
      </c>
      <c r="I21" s="31"/>
      <c r="J21" s="32"/>
    </row>
    <row r="22" spans="1:10" ht="15">
      <c r="A22" s="24"/>
      <c r="B22" s="16" t="s">
        <v>157</v>
      </c>
      <c r="C22" s="7" t="s">
        <v>18</v>
      </c>
      <c r="D22" s="9">
        <v>5</v>
      </c>
      <c r="E22" s="7">
        <v>148.42</v>
      </c>
      <c r="F22" s="14">
        <f t="shared" si="1"/>
        <v>158.0673</v>
      </c>
      <c r="G22" s="14">
        <f t="shared" si="2"/>
        <v>790.3364999999999</v>
      </c>
      <c r="H22" s="33" t="s">
        <v>29</v>
      </c>
      <c r="I22" s="31"/>
      <c r="J22" s="32"/>
    </row>
    <row r="23" spans="1:10" ht="15">
      <c r="A23" s="24"/>
      <c r="B23" s="16" t="s">
        <v>174</v>
      </c>
      <c r="C23" s="7" t="s">
        <v>18</v>
      </c>
      <c r="D23" s="9">
        <v>88</v>
      </c>
      <c r="E23" s="7">
        <v>148.42</v>
      </c>
      <c r="F23" s="14">
        <f t="shared" si="1"/>
        <v>158.0673</v>
      </c>
      <c r="G23" s="14">
        <f t="shared" si="2"/>
        <v>13909.9224</v>
      </c>
      <c r="H23" s="18" t="s">
        <v>16</v>
      </c>
      <c r="I23" s="19"/>
      <c r="J23" s="20"/>
    </row>
    <row r="24" spans="1:10" ht="15">
      <c r="A24" s="24"/>
      <c r="B24" s="16" t="s">
        <v>165</v>
      </c>
      <c r="C24" s="7" t="s">
        <v>18</v>
      </c>
      <c r="D24" s="9">
        <v>3</v>
      </c>
      <c r="E24" s="7">
        <v>148.42</v>
      </c>
      <c r="F24" s="14">
        <f>E24*1.065</f>
        <v>158.0673</v>
      </c>
      <c r="G24" s="14">
        <f>D24*F24</f>
        <v>474.20189999999997</v>
      </c>
      <c r="H24" s="33" t="s">
        <v>29</v>
      </c>
      <c r="I24" s="31"/>
      <c r="J24" s="32"/>
    </row>
    <row r="25" spans="1:10" ht="15">
      <c r="A25" s="24"/>
      <c r="B25" s="16" t="s">
        <v>170</v>
      </c>
      <c r="C25" s="7" t="s">
        <v>18</v>
      </c>
      <c r="D25" s="9">
        <v>4</v>
      </c>
      <c r="E25" s="7">
        <v>148.42</v>
      </c>
      <c r="F25" s="14">
        <f>E25*1.065</f>
        <v>158.0673</v>
      </c>
      <c r="G25" s="14">
        <f>D25*F25</f>
        <v>632.2692</v>
      </c>
      <c r="H25" s="33" t="s">
        <v>29</v>
      </c>
      <c r="I25" s="31"/>
      <c r="J25" s="32"/>
    </row>
    <row r="26" spans="1:10" ht="15">
      <c r="A26" s="24"/>
      <c r="B26" s="16" t="s">
        <v>167</v>
      </c>
      <c r="C26" s="7" t="s">
        <v>18</v>
      </c>
      <c r="D26" s="9">
        <v>2</v>
      </c>
      <c r="E26" s="7">
        <v>148.42</v>
      </c>
      <c r="F26" s="14">
        <f>E26*1.065</f>
        <v>158.0673</v>
      </c>
      <c r="G26" s="14">
        <f>D26*F26</f>
        <v>316.1346</v>
      </c>
      <c r="H26" s="33" t="s">
        <v>29</v>
      </c>
      <c r="I26" s="31"/>
      <c r="J26" s="32"/>
    </row>
    <row r="27" spans="1:10" ht="15">
      <c r="A27" s="24"/>
      <c r="B27" s="16" t="s">
        <v>169</v>
      </c>
      <c r="C27" s="7" t="s">
        <v>18</v>
      </c>
      <c r="D27" s="9">
        <v>2</v>
      </c>
      <c r="E27" s="7">
        <v>148.42</v>
      </c>
      <c r="F27" s="14">
        <f>E27*1.065</f>
        <v>158.0673</v>
      </c>
      <c r="G27" s="14">
        <f>D27*F27</f>
        <v>316.1346</v>
      </c>
      <c r="H27" s="33" t="s">
        <v>29</v>
      </c>
      <c r="I27" s="31"/>
      <c r="J27" s="32"/>
    </row>
    <row r="28" spans="1:10" ht="15">
      <c r="A28" s="24"/>
      <c r="B28" s="16" t="s">
        <v>172</v>
      </c>
      <c r="C28" s="7" t="s">
        <v>18</v>
      </c>
      <c r="D28" s="9">
        <v>1</v>
      </c>
      <c r="E28" s="7">
        <v>148.42</v>
      </c>
      <c r="F28" s="14">
        <f>E28*1.065</f>
        <v>158.0673</v>
      </c>
      <c r="G28" s="14">
        <f>D28*F28</f>
        <v>158.0673</v>
      </c>
      <c r="H28" s="33" t="s">
        <v>29</v>
      </c>
      <c r="I28" s="31"/>
      <c r="J28" s="32"/>
    </row>
    <row r="29" spans="1:10" ht="15">
      <c r="A29" s="24"/>
      <c r="B29" s="16" t="s">
        <v>173</v>
      </c>
      <c r="C29" s="7" t="s">
        <v>18</v>
      </c>
      <c r="D29" s="9">
        <v>4</v>
      </c>
      <c r="E29" s="7">
        <v>148.42</v>
      </c>
      <c r="F29" s="14">
        <f t="shared" si="1"/>
        <v>158.0673</v>
      </c>
      <c r="G29" s="14">
        <f t="shared" si="2"/>
        <v>632.2692</v>
      </c>
      <c r="H29" s="33" t="s">
        <v>29</v>
      </c>
      <c r="I29" s="31"/>
      <c r="J29" s="32"/>
    </row>
    <row r="30" spans="1:10" ht="15">
      <c r="A30" s="24"/>
      <c r="B30" s="16" t="s">
        <v>168</v>
      </c>
      <c r="C30" s="7" t="s">
        <v>18</v>
      </c>
      <c r="D30" s="9">
        <v>3</v>
      </c>
      <c r="E30" s="7">
        <v>148.42</v>
      </c>
      <c r="F30" s="14">
        <f>E30*1.065</f>
        <v>158.0673</v>
      </c>
      <c r="G30" s="14">
        <f>D30*F30</f>
        <v>474.20189999999997</v>
      </c>
      <c r="H30" s="33" t="s">
        <v>29</v>
      </c>
      <c r="I30" s="31"/>
      <c r="J30" s="32"/>
    </row>
    <row r="31" spans="1:10" ht="15.75">
      <c r="A31" s="21"/>
      <c r="B31" s="21" t="s">
        <v>17</v>
      </c>
      <c r="C31" s="21" t="s">
        <v>18</v>
      </c>
      <c r="D31" s="25">
        <f>SUM(D20:D30)</f>
        <v>118</v>
      </c>
      <c r="E31" s="21"/>
      <c r="F31" s="23"/>
      <c r="G31" s="23">
        <f>SUM(G20:G30)</f>
        <v>18651.9414</v>
      </c>
      <c r="H31" s="34"/>
      <c r="I31" s="35"/>
      <c r="J31" s="36"/>
    </row>
    <row r="32" spans="1:10" ht="15.75">
      <c r="A32" s="7"/>
      <c r="B32" s="30" t="s">
        <v>20</v>
      </c>
      <c r="C32" s="37"/>
      <c r="D32" s="37"/>
      <c r="E32" s="37"/>
      <c r="F32" s="37"/>
      <c r="G32" s="37"/>
      <c r="H32" s="37"/>
      <c r="I32" s="37"/>
      <c r="J32" s="38"/>
    </row>
    <row r="33" spans="1:10" ht="15">
      <c r="A33" s="24"/>
      <c r="B33" s="16" t="s">
        <v>164</v>
      </c>
      <c r="C33" s="7" t="s">
        <v>18</v>
      </c>
      <c r="D33" s="9">
        <v>1</v>
      </c>
      <c r="E33" s="7"/>
      <c r="F33" s="7">
        <v>862</v>
      </c>
      <c r="G33" s="7">
        <f>D33*F33</f>
        <v>862</v>
      </c>
      <c r="H33" s="33" t="s">
        <v>29</v>
      </c>
      <c r="I33" s="31"/>
      <c r="J33" s="32"/>
    </row>
    <row r="34" spans="1:10" ht="15.75">
      <c r="A34" s="21"/>
      <c r="B34" s="21" t="s">
        <v>17</v>
      </c>
      <c r="C34" s="21" t="s">
        <v>18</v>
      </c>
      <c r="D34" s="25">
        <f>SUM(D33:D33)</f>
        <v>1</v>
      </c>
      <c r="E34" s="21"/>
      <c r="F34" s="21"/>
      <c r="G34" s="21">
        <f>SUM(G33:G33)</f>
        <v>862</v>
      </c>
      <c r="H34" s="34"/>
      <c r="I34" s="35"/>
      <c r="J34" s="36"/>
    </row>
    <row r="35" spans="1:10" ht="15.75">
      <c r="A35" s="7"/>
      <c r="B35" s="30" t="s">
        <v>22</v>
      </c>
      <c r="C35" s="37"/>
      <c r="D35" s="37"/>
      <c r="E35" s="37"/>
      <c r="F35" s="37"/>
      <c r="G35" s="37"/>
      <c r="H35" s="37"/>
      <c r="I35" s="37"/>
      <c r="J35" s="38"/>
    </row>
    <row r="36" spans="1:10" ht="15">
      <c r="A36" s="17"/>
      <c r="B36" s="16" t="s">
        <v>147</v>
      </c>
      <c r="C36" s="7" t="s">
        <v>18</v>
      </c>
      <c r="D36" s="9">
        <v>2</v>
      </c>
      <c r="E36" s="7">
        <v>192.02</v>
      </c>
      <c r="F36" s="14">
        <f aca="true" t="shared" si="3" ref="F36:F43">E36*1.065</f>
        <v>204.50130000000001</v>
      </c>
      <c r="G36" s="14">
        <f aca="true" t="shared" si="4" ref="G36:G43">D36*F36</f>
        <v>409.00260000000003</v>
      </c>
      <c r="H36" s="33" t="s">
        <v>41</v>
      </c>
      <c r="I36" s="31"/>
      <c r="J36" s="32"/>
    </row>
    <row r="37" spans="1:10" ht="15">
      <c r="A37" s="17"/>
      <c r="B37" s="16" t="s">
        <v>149</v>
      </c>
      <c r="C37" s="7" t="s">
        <v>18</v>
      </c>
      <c r="D37" s="9">
        <v>1</v>
      </c>
      <c r="E37" s="7">
        <v>192.02</v>
      </c>
      <c r="F37" s="14">
        <f>E37*1.065</f>
        <v>204.50130000000001</v>
      </c>
      <c r="G37" s="14">
        <f>D37*F37</f>
        <v>204.50130000000001</v>
      </c>
      <c r="H37" s="33" t="s">
        <v>34</v>
      </c>
      <c r="I37" s="31"/>
      <c r="J37" s="32"/>
    </row>
    <row r="38" spans="1:10" ht="15">
      <c r="A38" s="17"/>
      <c r="B38" s="16" t="s">
        <v>153</v>
      </c>
      <c r="C38" s="7" t="s">
        <v>18</v>
      </c>
      <c r="D38" s="9">
        <v>10</v>
      </c>
      <c r="E38" s="7">
        <v>192.02</v>
      </c>
      <c r="F38" s="14">
        <f>E38*1.065</f>
        <v>204.50130000000001</v>
      </c>
      <c r="G38" s="14">
        <f>D38*F38</f>
        <v>2045.0130000000001</v>
      </c>
      <c r="H38" s="33" t="s">
        <v>34</v>
      </c>
      <c r="I38" s="31"/>
      <c r="J38" s="32"/>
    </row>
    <row r="39" spans="1:10" ht="15">
      <c r="A39" s="17"/>
      <c r="B39" s="16" t="s">
        <v>146</v>
      </c>
      <c r="C39" s="7" t="s">
        <v>18</v>
      </c>
      <c r="D39" s="9">
        <v>2</v>
      </c>
      <c r="E39" s="7">
        <v>192.02</v>
      </c>
      <c r="F39" s="14">
        <f t="shared" si="3"/>
        <v>204.50130000000001</v>
      </c>
      <c r="G39" s="14">
        <f t="shared" si="4"/>
        <v>409.00260000000003</v>
      </c>
      <c r="H39" s="33" t="s">
        <v>34</v>
      </c>
      <c r="I39" s="31"/>
      <c r="J39" s="32"/>
    </row>
    <row r="40" spans="1:10" ht="15">
      <c r="A40" s="17"/>
      <c r="B40" s="16" t="s">
        <v>150</v>
      </c>
      <c r="C40" s="7" t="s">
        <v>18</v>
      </c>
      <c r="D40" s="9">
        <v>14</v>
      </c>
      <c r="E40" s="7">
        <v>192.02</v>
      </c>
      <c r="F40" s="14">
        <f t="shared" si="3"/>
        <v>204.50130000000001</v>
      </c>
      <c r="G40" s="14">
        <f t="shared" si="4"/>
        <v>2863.0182000000004</v>
      </c>
      <c r="H40" s="33" t="s">
        <v>41</v>
      </c>
      <c r="I40" s="31"/>
      <c r="J40" s="32"/>
    </row>
    <row r="41" spans="1:10" ht="15">
      <c r="A41" s="17"/>
      <c r="B41" s="16" t="s">
        <v>160</v>
      </c>
      <c r="C41" s="7" t="s">
        <v>18</v>
      </c>
      <c r="D41" s="9">
        <v>4</v>
      </c>
      <c r="E41" s="7">
        <v>192.02</v>
      </c>
      <c r="F41" s="14">
        <f>E41*1.065</f>
        <v>204.50130000000001</v>
      </c>
      <c r="G41" s="14">
        <f>D41*F41</f>
        <v>818.0052000000001</v>
      </c>
      <c r="H41" s="33" t="s">
        <v>41</v>
      </c>
      <c r="I41" s="31"/>
      <c r="J41" s="32"/>
    </row>
    <row r="42" spans="1:10" ht="15">
      <c r="A42" s="17"/>
      <c r="B42" s="16" t="s">
        <v>148</v>
      </c>
      <c r="C42" s="7" t="s">
        <v>18</v>
      </c>
      <c r="D42" s="9">
        <v>9</v>
      </c>
      <c r="E42" s="7">
        <v>192.02</v>
      </c>
      <c r="F42" s="14">
        <f t="shared" si="3"/>
        <v>204.50130000000001</v>
      </c>
      <c r="G42" s="14">
        <f t="shared" si="4"/>
        <v>1840.5117</v>
      </c>
      <c r="H42" s="33" t="s">
        <v>34</v>
      </c>
      <c r="I42" s="31"/>
      <c r="J42" s="32"/>
    </row>
    <row r="43" spans="1:10" ht="15">
      <c r="A43" s="17"/>
      <c r="B43" s="26" t="s">
        <v>154</v>
      </c>
      <c r="C43" s="7" t="s">
        <v>18</v>
      </c>
      <c r="D43" s="9">
        <v>5</v>
      </c>
      <c r="E43" s="7">
        <v>192.02</v>
      </c>
      <c r="F43" s="14">
        <f t="shared" si="3"/>
        <v>204.50130000000001</v>
      </c>
      <c r="G43" s="14">
        <f t="shared" si="4"/>
        <v>1022.5065000000001</v>
      </c>
      <c r="H43" s="33" t="s">
        <v>41</v>
      </c>
      <c r="I43" s="31"/>
      <c r="J43" s="32"/>
    </row>
    <row r="44" spans="1:10" ht="15.75">
      <c r="A44" s="21"/>
      <c r="B44" s="21" t="s">
        <v>17</v>
      </c>
      <c r="C44" s="21" t="s">
        <v>18</v>
      </c>
      <c r="D44" s="25">
        <f>SUM(D36:D43)</f>
        <v>47</v>
      </c>
      <c r="E44" s="21"/>
      <c r="F44" s="21"/>
      <c r="G44" s="23">
        <f>SUM(G36:G43)</f>
        <v>9611.561099999999</v>
      </c>
      <c r="H44" s="34"/>
      <c r="I44" s="35"/>
      <c r="J44" s="36"/>
    </row>
    <row r="45" spans="1:10" ht="15.75">
      <c r="A45" s="7"/>
      <c r="B45" s="30" t="s">
        <v>32</v>
      </c>
      <c r="C45" s="31"/>
      <c r="D45" s="31"/>
      <c r="E45" s="31"/>
      <c r="F45" s="31"/>
      <c r="G45" s="31"/>
      <c r="H45" s="31"/>
      <c r="I45" s="31"/>
      <c r="J45" s="32"/>
    </row>
    <row r="46" spans="1:10" ht="15">
      <c r="A46" s="7"/>
      <c r="B46" s="16" t="s">
        <v>163</v>
      </c>
      <c r="C46" s="7" t="s">
        <v>18</v>
      </c>
      <c r="D46" s="9">
        <v>1</v>
      </c>
      <c r="E46" s="7"/>
      <c r="F46" s="7">
        <v>455</v>
      </c>
      <c r="G46" s="14">
        <f>D46*F46</f>
        <v>455</v>
      </c>
      <c r="H46" s="33" t="s">
        <v>41</v>
      </c>
      <c r="I46" s="31"/>
      <c r="J46" s="32"/>
    </row>
    <row r="47" spans="1:10" ht="15">
      <c r="A47" s="7"/>
      <c r="B47" s="16" t="s">
        <v>163</v>
      </c>
      <c r="C47" s="7" t="s">
        <v>18</v>
      </c>
      <c r="D47" s="9">
        <v>4</v>
      </c>
      <c r="E47" s="7">
        <v>1203.93</v>
      </c>
      <c r="F47" s="7">
        <f>E47*1.065</f>
        <v>1282.18545</v>
      </c>
      <c r="G47" s="14">
        <f>F47*D47</f>
        <v>5128.7418</v>
      </c>
      <c r="H47" s="33" t="s">
        <v>41</v>
      </c>
      <c r="I47" s="31"/>
      <c r="J47" s="32"/>
    </row>
    <row r="48" spans="1:10" ht="15">
      <c r="A48" s="7"/>
      <c r="B48" s="16" t="s">
        <v>174</v>
      </c>
      <c r="C48" s="7" t="s">
        <v>18</v>
      </c>
      <c r="D48" s="9">
        <v>21</v>
      </c>
      <c r="E48" s="7"/>
      <c r="F48" s="7">
        <v>455</v>
      </c>
      <c r="G48" s="14">
        <f>D48*F48</f>
        <v>9555</v>
      </c>
      <c r="H48" s="33" t="s">
        <v>41</v>
      </c>
      <c r="I48" s="31"/>
      <c r="J48" s="32"/>
    </row>
    <row r="49" spans="1:10" ht="15.75">
      <c r="A49" s="21"/>
      <c r="B49" s="21" t="s">
        <v>19</v>
      </c>
      <c r="C49" s="21" t="s">
        <v>18</v>
      </c>
      <c r="D49" s="25">
        <f>SUM(D46:D48)</f>
        <v>26</v>
      </c>
      <c r="E49" s="21"/>
      <c r="F49" s="21"/>
      <c r="G49" s="23">
        <f>SUM(G46:G48)</f>
        <v>15138.7418</v>
      </c>
      <c r="H49" s="34"/>
      <c r="I49" s="35"/>
      <c r="J49" s="36"/>
    </row>
    <row r="50" spans="1:10" ht="16.5" customHeight="1">
      <c r="A50" s="7"/>
      <c r="B50" s="30" t="s">
        <v>24</v>
      </c>
      <c r="C50" s="31"/>
      <c r="D50" s="31"/>
      <c r="E50" s="31"/>
      <c r="F50" s="31"/>
      <c r="G50" s="31"/>
      <c r="H50" s="31"/>
      <c r="I50" s="31"/>
      <c r="J50" s="32"/>
    </row>
    <row r="51" spans="1:10" ht="28.5" customHeight="1">
      <c r="A51" s="7"/>
      <c r="B51" s="16" t="s">
        <v>174</v>
      </c>
      <c r="C51" s="7" t="s">
        <v>18</v>
      </c>
      <c r="D51" s="9">
        <v>7</v>
      </c>
      <c r="E51" s="7">
        <v>618.53</v>
      </c>
      <c r="F51" s="14">
        <f aca="true" t="shared" si="5" ref="F51:F62">E51*1.065</f>
        <v>658.7344499999999</v>
      </c>
      <c r="G51" s="14">
        <f aca="true" t="shared" si="6" ref="G51:G62">D51*F51</f>
        <v>4611.1411499999995</v>
      </c>
      <c r="H51" s="33" t="s">
        <v>16</v>
      </c>
      <c r="I51" s="31"/>
      <c r="J51" s="32"/>
    </row>
    <row r="52" spans="1:10" ht="16.5" customHeight="1">
      <c r="A52" s="7"/>
      <c r="B52" s="8" t="s">
        <v>37</v>
      </c>
      <c r="C52" s="7" t="s">
        <v>36</v>
      </c>
      <c r="D52" s="9">
        <f>D51*0.016</f>
        <v>0.112</v>
      </c>
      <c r="E52" s="9">
        <v>661.94</v>
      </c>
      <c r="F52" s="14">
        <f t="shared" si="5"/>
        <v>704.9661</v>
      </c>
      <c r="G52" s="14">
        <f t="shared" si="6"/>
        <v>78.9562032</v>
      </c>
      <c r="H52" s="18"/>
      <c r="I52" s="19"/>
      <c r="J52" s="20"/>
    </row>
    <row r="53" spans="1:10" ht="16.5" customHeight="1">
      <c r="A53" s="7"/>
      <c r="B53" s="8" t="s">
        <v>38</v>
      </c>
      <c r="C53" s="7" t="s">
        <v>36</v>
      </c>
      <c r="D53" s="9">
        <f>D51*0.124</f>
        <v>0.868</v>
      </c>
      <c r="E53" s="7">
        <v>152.99</v>
      </c>
      <c r="F53" s="14">
        <f t="shared" si="5"/>
        <v>162.93435</v>
      </c>
      <c r="G53" s="14">
        <f t="shared" si="6"/>
        <v>141.4270158</v>
      </c>
      <c r="H53" s="18"/>
      <c r="I53" s="19"/>
      <c r="J53" s="20"/>
    </row>
    <row r="54" spans="1:10" ht="16.5" customHeight="1">
      <c r="A54" s="7"/>
      <c r="B54" s="8" t="s">
        <v>35</v>
      </c>
      <c r="C54" s="7" t="s">
        <v>18</v>
      </c>
      <c r="D54" s="9">
        <v>5</v>
      </c>
      <c r="E54" s="9">
        <v>12.59</v>
      </c>
      <c r="F54" s="14">
        <f t="shared" si="5"/>
        <v>13.408349999999999</v>
      </c>
      <c r="G54" s="14">
        <f t="shared" si="6"/>
        <v>67.04175</v>
      </c>
      <c r="H54" s="18"/>
      <c r="I54" s="19"/>
      <c r="J54" s="20"/>
    </row>
    <row r="55" spans="1:10" ht="28.5" customHeight="1">
      <c r="A55" s="7"/>
      <c r="B55" s="16" t="s">
        <v>156</v>
      </c>
      <c r="C55" s="7" t="s">
        <v>18</v>
      </c>
      <c r="D55" s="9">
        <v>1</v>
      </c>
      <c r="E55" s="7">
        <v>618.53</v>
      </c>
      <c r="F55" s="14">
        <f t="shared" si="5"/>
        <v>658.7344499999999</v>
      </c>
      <c r="G55" s="14">
        <f t="shared" si="6"/>
        <v>658.7344499999999</v>
      </c>
      <c r="H55" s="33" t="s">
        <v>16</v>
      </c>
      <c r="I55" s="31"/>
      <c r="J55" s="32"/>
    </row>
    <row r="56" spans="1:10" ht="16.5" customHeight="1">
      <c r="A56" s="7"/>
      <c r="B56" s="8" t="s">
        <v>37</v>
      </c>
      <c r="C56" s="7" t="s">
        <v>36</v>
      </c>
      <c r="D56" s="9">
        <v>0.016</v>
      </c>
      <c r="E56" s="9">
        <v>661.94</v>
      </c>
      <c r="F56" s="14">
        <f t="shared" si="5"/>
        <v>704.9661</v>
      </c>
      <c r="G56" s="14">
        <f t="shared" si="6"/>
        <v>11.2794576</v>
      </c>
      <c r="H56" s="18"/>
      <c r="I56" s="19"/>
      <c r="J56" s="20"/>
    </row>
    <row r="57" spans="1:10" ht="16.5" customHeight="1">
      <c r="A57" s="7"/>
      <c r="B57" s="8" t="s">
        <v>38</v>
      </c>
      <c r="C57" s="7" t="s">
        <v>36</v>
      </c>
      <c r="D57" s="9">
        <v>0.124</v>
      </c>
      <c r="E57" s="7">
        <v>152.99</v>
      </c>
      <c r="F57" s="14">
        <f t="shared" si="5"/>
        <v>162.93435</v>
      </c>
      <c r="G57" s="14">
        <f t="shared" si="6"/>
        <v>20.2038594</v>
      </c>
      <c r="H57" s="18"/>
      <c r="I57" s="19"/>
      <c r="J57" s="20"/>
    </row>
    <row r="58" spans="1:10" ht="16.5" customHeight="1">
      <c r="A58" s="7"/>
      <c r="B58" s="8" t="s">
        <v>35</v>
      </c>
      <c r="C58" s="7" t="s">
        <v>18</v>
      </c>
      <c r="D58" s="9">
        <v>1</v>
      </c>
      <c r="E58" s="9">
        <v>12.59</v>
      </c>
      <c r="F58" s="14">
        <f t="shared" si="5"/>
        <v>13.408349999999999</v>
      </c>
      <c r="G58" s="14">
        <f t="shared" si="6"/>
        <v>13.408349999999999</v>
      </c>
      <c r="H58" s="18"/>
      <c r="I58" s="19"/>
      <c r="J58" s="20"/>
    </row>
    <row r="59" spans="1:10" ht="28.5" customHeight="1">
      <c r="A59" s="7"/>
      <c r="B59" s="16" t="s">
        <v>143</v>
      </c>
      <c r="C59" s="7" t="s">
        <v>18</v>
      </c>
      <c r="D59" s="9">
        <v>4</v>
      </c>
      <c r="E59" s="7">
        <v>618.53</v>
      </c>
      <c r="F59" s="14">
        <f t="shared" si="5"/>
        <v>658.7344499999999</v>
      </c>
      <c r="G59" s="14">
        <f t="shared" si="6"/>
        <v>2634.9377999999997</v>
      </c>
      <c r="H59" s="33" t="s">
        <v>16</v>
      </c>
      <c r="I59" s="31"/>
      <c r="J59" s="32"/>
    </row>
    <row r="60" spans="1:10" ht="16.5" customHeight="1">
      <c r="A60" s="7"/>
      <c r="B60" s="8" t="s">
        <v>37</v>
      </c>
      <c r="C60" s="7" t="s">
        <v>36</v>
      </c>
      <c r="D60" s="9">
        <f>D59*0.016</f>
        <v>0.064</v>
      </c>
      <c r="E60" s="9">
        <v>661.94</v>
      </c>
      <c r="F60" s="14">
        <f t="shared" si="5"/>
        <v>704.9661</v>
      </c>
      <c r="G60" s="14">
        <f t="shared" si="6"/>
        <v>45.1178304</v>
      </c>
      <c r="H60" s="18"/>
      <c r="I60" s="19"/>
      <c r="J60" s="20"/>
    </row>
    <row r="61" spans="1:10" ht="16.5" customHeight="1">
      <c r="A61" s="7"/>
      <c r="B61" s="8" t="s">
        <v>38</v>
      </c>
      <c r="C61" s="7" t="s">
        <v>36</v>
      </c>
      <c r="D61" s="9">
        <f>D59*0.124</f>
        <v>0.496</v>
      </c>
      <c r="E61" s="7">
        <v>152.99</v>
      </c>
      <c r="F61" s="14">
        <f t="shared" si="5"/>
        <v>162.93435</v>
      </c>
      <c r="G61" s="14">
        <f t="shared" si="6"/>
        <v>80.8154376</v>
      </c>
      <c r="H61" s="18"/>
      <c r="I61" s="19"/>
      <c r="J61" s="20"/>
    </row>
    <row r="62" spans="1:10" ht="16.5" customHeight="1">
      <c r="A62" s="7"/>
      <c r="B62" s="8" t="s">
        <v>35</v>
      </c>
      <c r="C62" s="7" t="s">
        <v>18</v>
      </c>
      <c r="D62" s="9">
        <v>5</v>
      </c>
      <c r="E62" s="9">
        <v>12.59</v>
      </c>
      <c r="F62" s="14">
        <f t="shared" si="5"/>
        <v>13.408349999999999</v>
      </c>
      <c r="G62" s="14">
        <f t="shared" si="6"/>
        <v>67.04175</v>
      </c>
      <c r="H62" s="18"/>
      <c r="I62" s="19"/>
      <c r="J62" s="20"/>
    </row>
    <row r="63" spans="1:10" ht="16.5" customHeight="1">
      <c r="A63" s="21"/>
      <c r="B63" s="21" t="s">
        <v>17</v>
      </c>
      <c r="C63" s="21"/>
      <c r="D63" s="25">
        <f>D59+D55+D51</f>
        <v>12</v>
      </c>
      <c r="E63" s="21"/>
      <c r="F63" s="21"/>
      <c r="G63" s="23">
        <f>SUM(G51:G62)</f>
        <v>8430.105054</v>
      </c>
      <c r="H63" s="34"/>
      <c r="I63" s="35"/>
      <c r="J63" s="36"/>
    </row>
    <row r="64" spans="1:10" ht="15.75">
      <c r="A64" s="10"/>
      <c r="B64" s="10" t="s">
        <v>25</v>
      </c>
      <c r="C64" s="10"/>
      <c r="D64" s="10"/>
      <c r="E64" s="10"/>
      <c r="F64" s="10"/>
      <c r="G64" s="11">
        <f>G44+G34+G31+G18+G63+G49</f>
        <v>82801.349354</v>
      </c>
      <c r="H64" s="27"/>
      <c r="I64" s="28"/>
      <c r="J64" s="29"/>
    </row>
    <row r="65" spans="1:10" ht="15.75">
      <c r="A65" s="12"/>
      <c r="B65" s="13"/>
      <c r="C65" s="13"/>
      <c r="D65" s="13"/>
      <c r="E65" s="13"/>
      <c r="F65" s="13"/>
      <c r="G65" s="13"/>
      <c r="H65" s="13"/>
      <c r="I65" s="13"/>
      <c r="J65" s="12"/>
    </row>
    <row r="66" spans="1:10" ht="15.75">
      <c r="A66" s="12"/>
      <c r="B66" s="13"/>
      <c r="C66" s="13"/>
      <c r="D66" s="13"/>
      <c r="E66" s="13"/>
      <c r="F66" s="13"/>
      <c r="G66" s="13"/>
      <c r="H66" s="13"/>
      <c r="I66" s="13"/>
      <c r="J66" s="12"/>
    </row>
    <row r="67" spans="1:10" ht="15.75">
      <c r="A67" s="12"/>
      <c r="B67" s="13" t="s">
        <v>26</v>
      </c>
      <c r="C67" s="13"/>
      <c r="D67" s="13"/>
      <c r="E67" s="13"/>
      <c r="F67" s="13"/>
      <c r="G67" s="13"/>
      <c r="H67" s="13"/>
      <c r="I67" s="13"/>
      <c r="J67" s="12"/>
    </row>
    <row r="68" spans="1:10" ht="15.75">
      <c r="A68" s="12"/>
      <c r="B68" s="13" t="s">
        <v>27</v>
      </c>
      <c r="C68" s="13"/>
      <c r="D68" s="13"/>
      <c r="E68" s="13"/>
      <c r="F68" s="13"/>
      <c r="G68" s="13"/>
      <c r="H68" s="13" t="s">
        <v>28</v>
      </c>
      <c r="I68" s="13"/>
      <c r="J68" s="12"/>
    </row>
    <row r="69" spans="1:10" ht="15">
      <c r="A69" s="12"/>
      <c r="B69" s="12"/>
      <c r="C69" s="12"/>
      <c r="D69" s="12"/>
      <c r="E69" s="12"/>
      <c r="F69" s="12"/>
      <c r="G69" s="12"/>
      <c r="H69" s="12"/>
      <c r="I69" s="12"/>
      <c r="J69" s="12"/>
    </row>
  </sheetData>
  <sheetProtection/>
  <mergeCells count="53">
    <mergeCell ref="B50:J50"/>
    <mergeCell ref="H59:J59"/>
    <mergeCell ref="H63:J63"/>
    <mergeCell ref="H55:J55"/>
    <mergeCell ref="H51:J51"/>
    <mergeCell ref="H36:J36"/>
    <mergeCell ref="H37:J37"/>
    <mergeCell ref="H38:J38"/>
    <mergeCell ref="H39:J39"/>
    <mergeCell ref="H40:J40"/>
    <mergeCell ref="H64:J64"/>
    <mergeCell ref="H44:J44"/>
    <mergeCell ref="H41:J41"/>
    <mergeCell ref="H42:J42"/>
    <mergeCell ref="H43:J43"/>
    <mergeCell ref="H30:J30"/>
    <mergeCell ref="H31:J31"/>
    <mergeCell ref="B32:J32"/>
    <mergeCell ref="H33:J33"/>
    <mergeCell ref="H34:J34"/>
    <mergeCell ref="B35:J35"/>
    <mergeCell ref="H22:J22"/>
    <mergeCell ref="H24:J24"/>
    <mergeCell ref="H27:J27"/>
    <mergeCell ref="H25:J25"/>
    <mergeCell ref="H26:J26"/>
    <mergeCell ref="H29:J29"/>
    <mergeCell ref="H16:J16"/>
    <mergeCell ref="H17:J17"/>
    <mergeCell ref="H18:J18"/>
    <mergeCell ref="B19:J19"/>
    <mergeCell ref="H20:J20"/>
    <mergeCell ref="H21:J21"/>
    <mergeCell ref="B45:J45"/>
    <mergeCell ref="H46:J46"/>
    <mergeCell ref="H6:J6"/>
    <mergeCell ref="B7:J7"/>
    <mergeCell ref="H8:J8"/>
    <mergeCell ref="H9:J9"/>
    <mergeCell ref="H12:J12"/>
    <mergeCell ref="H13:J13"/>
    <mergeCell ref="H14:J14"/>
    <mergeCell ref="H15:J15"/>
    <mergeCell ref="H47:J47"/>
    <mergeCell ref="H49:J49"/>
    <mergeCell ref="H28:J28"/>
    <mergeCell ref="H48:J48"/>
    <mergeCell ref="A1:J1"/>
    <mergeCell ref="A2:J2"/>
    <mergeCell ref="A3:J3"/>
    <mergeCell ref="F4:F5"/>
    <mergeCell ref="H4:J4"/>
    <mergeCell ref="H5:J5"/>
  </mergeCells>
  <printOptions/>
  <pageMargins left="0.21" right="0.18" top="0.22" bottom="0.25" header="0.2" footer="0.25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Shitkina</cp:lastModifiedBy>
  <cp:lastPrinted>2014-02-18T07:37:00Z</cp:lastPrinted>
  <dcterms:created xsi:type="dcterms:W3CDTF">1996-10-08T23:32:33Z</dcterms:created>
  <dcterms:modified xsi:type="dcterms:W3CDTF">2015-03-27T03:05:02Z</dcterms:modified>
  <cp:category/>
  <cp:version/>
  <cp:contentType/>
  <cp:contentStatus/>
</cp:coreProperties>
</file>