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9720" windowHeight="5220" tabRatio="760" activeTab="0"/>
  </bookViews>
  <sheets>
    <sheet name="декабрь общ " sheetId="1" r:id="rId1"/>
    <sheet name="ноябрь общ" sheetId="2" r:id="rId2"/>
    <sheet name="октябрь общ" sheetId="3" r:id="rId3"/>
    <sheet name="сентябрь общ  " sheetId="4" r:id="rId4"/>
    <sheet name="август общ " sheetId="5" r:id="rId5"/>
    <sheet name="июль общ " sheetId="6" r:id="rId6"/>
    <sheet name="июнь общ " sheetId="7" r:id="rId7"/>
    <sheet name="май общ " sheetId="8" r:id="rId8"/>
    <sheet name="апрель общ " sheetId="9" r:id="rId9"/>
    <sheet name="Март общ " sheetId="10" r:id="rId10"/>
    <sheet name="Февраль общ" sheetId="11" r:id="rId11"/>
    <sheet name="Январь общ " sheetId="12" r:id="rId12"/>
  </sheets>
  <definedNames>
    <definedName name="_xlnm.Print_Titles" localSheetId="4">'август общ '!$4:$5</definedName>
    <definedName name="_xlnm.Print_Titles" localSheetId="8">'апрель общ '!$4:$5</definedName>
    <definedName name="_xlnm.Print_Titles" localSheetId="0">'декабрь общ '!$4:$5</definedName>
    <definedName name="_xlnm.Print_Titles" localSheetId="5">'июль общ '!$4:$5</definedName>
    <definedName name="_xlnm.Print_Titles" localSheetId="6">'июнь общ '!$4:$5</definedName>
    <definedName name="_xlnm.Print_Titles" localSheetId="7">'май общ '!$4:$5</definedName>
    <definedName name="_xlnm.Print_Titles" localSheetId="9">'Март общ '!$4:$5</definedName>
    <definedName name="_xlnm.Print_Titles" localSheetId="1">'ноябрь общ'!$4:$5</definedName>
    <definedName name="_xlnm.Print_Titles" localSheetId="2">'октябрь общ'!$4:$5</definedName>
    <definedName name="_xlnm.Print_Titles" localSheetId="3">'сентябрь общ  '!$4:$5</definedName>
    <definedName name="_xlnm.Print_Titles" localSheetId="10">'Февраль общ'!$4:$5</definedName>
    <definedName name="_xlnm.Print_Titles" localSheetId="11">'Январь общ '!$4:$5</definedName>
  </definedNames>
  <calcPr fullCalcOnLoad="1"/>
</workbook>
</file>

<file path=xl/sharedStrings.xml><?xml version="1.0" encoding="utf-8"?>
<sst xmlns="http://schemas.openxmlformats.org/spreadsheetml/2006/main" count="2380" uniqueCount="596">
  <si>
    <t>Р Е Е С Т Р</t>
  </si>
  <si>
    <t>ТЕКУЩИЙ РЕМОНТ</t>
  </si>
  <si>
    <t xml:space="preserve">№ </t>
  </si>
  <si>
    <t>Наименование работ</t>
  </si>
  <si>
    <t>Ед.</t>
  </si>
  <si>
    <t xml:space="preserve">Объем </t>
  </si>
  <si>
    <t>Тариф</t>
  </si>
  <si>
    <t>Ст-ть</t>
  </si>
  <si>
    <t>Примечание</t>
  </si>
  <si>
    <t>Адрес</t>
  </si>
  <si>
    <t>изм.</t>
  </si>
  <si>
    <t>вып.раб.</t>
  </si>
  <si>
    <t>Электромонтажные работы</t>
  </si>
  <si>
    <t>Замена неисправных участков эл.сети</t>
  </si>
  <si>
    <t>м.п.</t>
  </si>
  <si>
    <t>текущая заявка</t>
  </si>
  <si>
    <t>ТР эл.оборудования</t>
  </si>
  <si>
    <t>ИТОГО :</t>
  </si>
  <si>
    <t>шт.</t>
  </si>
  <si>
    <t>ИТОГО:</t>
  </si>
  <si>
    <t>Замена автоматических выключателей</t>
  </si>
  <si>
    <t>Замена предохранителей</t>
  </si>
  <si>
    <t>Замена стенного или потолочного патрона</t>
  </si>
  <si>
    <t>Замена розеток</t>
  </si>
  <si>
    <t xml:space="preserve"> Ремонт эл.щитов</t>
  </si>
  <si>
    <t>Итого по эл. монтажным работам</t>
  </si>
  <si>
    <t>Инженер ТО</t>
  </si>
  <si>
    <t>Жилищный трест</t>
  </si>
  <si>
    <t>О.Н.Шиткина</t>
  </si>
  <si>
    <t>восстановление питания</t>
  </si>
  <si>
    <t>н/з</t>
  </si>
  <si>
    <t>восстановление освещения</t>
  </si>
  <si>
    <t>Замена светильника</t>
  </si>
  <si>
    <t>ревизия ЩЭ</t>
  </si>
  <si>
    <t xml:space="preserve">восстановление освещения </t>
  </si>
  <si>
    <t>-сжим ответвительный</t>
  </si>
  <si>
    <t>кг.</t>
  </si>
  <si>
    <t>-лента изоляционная</t>
  </si>
  <si>
    <t>-трубкаПВХ</t>
  </si>
  <si>
    <t>Замена выключателя</t>
  </si>
  <si>
    <t>Ремонт ЩЭ</t>
  </si>
  <si>
    <t>Комсомольская,49в-прачечная</t>
  </si>
  <si>
    <t>замена эл.счётчика</t>
  </si>
  <si>
    <t>Замена рубильников</t>
  </si>
  <si>
    <t>Молодёжный,11</t>
  </si>
  <si>
    <t>Молодёжный,1</t>
  </si>
  <si>
    <t>Молодёжный,15</t>
  </si>
  <si>
    <t>восст.освещения</t>
  </si>
  <si>
    <t>Металлургов,19-738</t>
  </si>
  <si>
    <t>восст.питания, освещения</t>
  </si>
  <si>
    <t>Молодёжный,11-4эт.</t>
  </si>
  <si>
    <t>Молодёжный,5</t>
  </si>
  <si>
    <t>восст.осветит.арматуры</t>
  </si>
  <si>
    <t>Молодёжный,15-107</t>
  </si>
  <si>
    <t>Металлургов,19-5,6эт.</t>
  </si>
  <si>
    <t>Металлургов,29-131</t>
  </si>
  <si>
    <t>Молодёжный,25</t>
  </si>
  <si>
    <t>Молодёжный,15-3,4,5эт.</t>
  </si>
  <si>
    <t>Талнахская,67-3эт.</t>
  </si>
  <si>
    <t>Молодёжный,5-вахта</t>
  </si>
  <si>
    <t>Металлургов,25-4,7эт.</t>
  </si>
  <si>
    <t>восст.освещения; питания</t>
  </si>
  <si>
    <t>замена рубильника</t>
  </si>
  <si>
    <t>Котульского,6-6эт.</t>
  </si>
  <si>
    <t>Замена трансформаторов тока /прим./</t>
  </si>
  <si>
    <t>замена трансформаторов тока в ВРУ</t>
  </si>
  <si>
    <t>восст.осветительной арматуры</t>
  </si>
  <si>
    <t>восст.освещения., питания</t>
  </si>
  <si>
    <t>восст.питания; освещения</t>
  </si>
  <si>
    <t>Молодёжный,11-каб.зав</t>
  </si>
  <si>
    <t>Михайличенко,6-2эт.</t>
  </si>
  <si>
    <t>Молодёжный,25-8эт.п/пл,5эт.м/кр</t>
  </si>
  <si>
    <t>Орджоникидзе,19-428</t>
  </si>
  <si>
    <t>Котульского,6-2,4эт.,к.811</t>
  </si>
  <si>
    <t>Котульского,6-811</t>
  </si>
  <si>
    <t>восстановление питания в комнате</t>
  </si>
  <si>
    <t>ревизия ЩО</t>
  </si>
  <si>
    <t>Михайличенко,6-3,5,6,8эт.</t>
  </si>
  <si>
    <t>Молодёжный,1-4,6,7,8эт.</t>
  </si>
  <si>
    <t>Молодёжный,15-235,115</t>
  </si>
  <si>
    <t>Лауреатов,31-3,6,7,8эт.</t>
  </si>
  <si>
    <t>Металлургов,25-4,6,8,9эт.</t>
  </si>
  <si>
    <t>Металлургов,25-3,4,6,8эт.</t>
  </si>
  <si>
    <t>Металлургов,19-2,5,6,7эт.</t>
  </si>
  <si>
    <t>Молодёжный,1-6,7эт.,к.331</t>
  </si>
  <si>
    <t>Молодёжный,1-127,331</t>
  </si>
  <si>
    <t>Молодёжный,11-502</t>
  </si>
  <si>
    <t>Молодёжный,11-зап/вых,4,6эт.л/к</t>
  </si>
  <si>
    <t>Котульского,6-ст№8</t>
  </si>
  <si>
    <t>Севастопольская,13-1,2,6,7,9эт.</t>
  </si>
  <si>
    <t>Севастопольская,13-2,6,7эт.</t>
  </si>
  <si>
    <t>Молодёжный,15-3эт.,7эт.б/кр</t>
  </si>
  <si>
    <t>Металлургов,29-3,4,7,8,9эт.</t>
  </si>
  <si>
    <t>Котульского,6-2,4,6эт.,к.811, ст№8</t>
  </si>
  <si>
    <t>Лауреатов,31-3,2,6,9эт.</t>
  </si>
  <si>
    <t>Севастопольская,13-1эт.плотницкая</t>
  </si>
  <si>
    <t>Севастопольская,13-714</t>
  </si>
  <si>
    <t>Металлургов,25-105,641,623</t>
  </si>
  <si>
    <t>Лауреатов,31-624</t>
  </si>
  <si>
    <t>Лауреатов,31-913,935</t>
  </si>
  <si>
    <t>Севастопольская,13-812,102б,830,826</t>
  </si>
  <si>
    <t>Молодёжный,15-223,203,743,223</t>
  </si>
  <si>
    <t>Металлургов,29-912,232,101,720</t>
  </si>
  <si>
    <t>Молодёжный,11-717</t>
  </si>
  <si>
    <t>Котульского,6-склад,528,219</t>
  </si>
  <si>
    <t>Михайличенко,6-330,332,805,322</t>
  </si>
  <si>
    <t>Металлургов,19-333,404,214</t>
  </si>
  <si>
    <t>Молодёжный,5-922</t>
  </si>
  <si>
    <t>Молодёжный,5-923</t>
  </si>
  <si>
    <t>Михайличенко,6-628</t>
  </si>
  <si>
    <t>Молодёжный,1-906</t>
  </si>
  <si>
    <t>Молодёжный,1-703,817,722</t>
  </si>
  <si>
    <t>Молодёжный,11-311,907</t>
  </si>
  <si>
    <t>Талнахская,67-403</t>
  </si>
  <si>
    <t>Мхайличенко,6-226,724</t>
  </si>
  <si>
    <r>
      <t xml:space="preserve">выполненных работ по </t>
    </r>
    <r>
      <rPr>
        <b/>
        <sz val="12"/>
        <color indexed="20"/>
        <rFont val="Arial"/>
        <family val="2"/>
      </rPr>
      <t>общежитиям</t>
    </r>
    <r>
      <rPr>
        <b/>
        <sz val="12"/>
        <rFont val="Arial"/>
        <family val="2"/>
      </rPr>
      <t xml:space="preserve"> ООО "Жилищный трест" за январь- 2012года.</t>
    </r>
  </si>
  <si>
    <r>
      <t xml:space="preserve">выполненных работ по </t>
    </r>
    <r>
      <rPr>
        <b/>
        <sz val="12"/>
        <color indexed="20"/>
        <rFont val="Arial"/>
        <family val="2"/>
      </rPr>
      <t>общежитиям</t>
    </r>
    <r>
      <rPr>
        <b/>
        <sz val="12"/>
        <rFont val="Arial"/>
        <family val="2"/>
      </rPr>
      <t xml:space="preserve"> ООО "Жилищный трест" за февраль- 2012года.</t>
    </r>
  </si>
  <si>
    <t>Талнахская,67-514</t>
  </si>
  <si>
    <t>Металлургов,29-131,112</t>
  </si>
  <si>
    <t>Михайличенко,6-227</t>
  </si>
  <si>
    <t>Молодёжный,15-519,223</t>
  </si>
  <si>
    <t>Котульского,6-125,603,235</t>
  </si>
  <si>
    <t>Молодёжный,1-108</t>
  </si>
  <si>
    <t>Севастопольская,13-237</t>
  </si>
  <si>
    <t>Севастопольская,13-516,730</t>
  </si>
  <si>
    <t>Молодёжный,25-914</t>
  </si>
  <si>
    <t>Молодёжный,1-405,236,703</t>
  </si>
  <si>
    <t>Металлургов,25-328,541,807,513,440</t>
  </si>
  <si>
    <t>Молодёжный,11-409,218</t>
  </si>
  <si>
    <t>Лауреатов,31-829,824,416,434</t>
  </si>
  <si>
    <t>Молодёжный,25-605,121,234,331,810,106</t>
  </si>
  <si>
    <t>Котульского,6-3эт.</t>
  </si>
  <si>
    <t>Молодёжный,25-3эт.</t>
  </si>
  <si>
    <t>Талнахская,67-3,4эт.</t>
  </si>
  <si>
    <t>Молодёжный,5-2эт.м/кр</t>
  </si>
  <si>
    <t>Севастопольская,13-103</t>
  </si>
  <si>
    <t>Севастопольская,13-эт.</t>
  </si>
  <si>
    <t>Металлургов,29-1эт.</t>
  </si>
  <si>
    <t>Ленина,46-405</t>
  </si>
  <si>
    <t>Котульского,6-3эт.,к.528</t>
  </si>
  <si>
    <t>Котульского,6-528</t>
  </si>
  <si>
    <t>восст. питания</t>
  </si>
  <si>
    <t>Котульского,6-3,4,7,9эт.,</t>
  </si>
  <si>
    <t>Металлургов,25-3,4,7эт.</t>
  </si>
  <si>
    <t>Молодёжный,1-817,742</t>
  </si>
  <si>
    <t>Лауреатов,31-502</t>
  </si>
  <si>
    <t>Котульского,6-с.т№6</t>
  </si>
  <si>
    <t>Михайличенко,6-1,4,6,7,9эт.зап/вых</t>
  </si>
  <si>
    <t>Молодёжный,5-2,4эт.м/кр</t>
  </si>
  <si>
    <t>Лауреатов,31-336,526,630,6,8,9эт.</t>
  </si>
  <si>
    <t>Лауреатов,31-630</t>
  </si>
  <si>
    <t>Молодёжный,15-8,9эт.</t>
  </si>
  <si>
    <t>Лауреатов,31-33,334,335</t>
  </si>
  <si>
    <t>Металлургов,19-4,5,6эт.</t>
  </si>
  <si>
    <t>Севастопольская,13-2,7,8,9эт.</t>
  </si>
  <si>
    <t>Металлургов,19-6эт.,к.727</t>
  </si>
  <si>
    <t>Севастопольская,13-103,333,7,8,9эт.</t>
  </si>
  <si>
    <t>Молодёжный,1-бытовка</t>
  </si>
  <si>
    <t>Металлургов,25-125</t>
  </si>
  <si>
    <t>Молодёжный,11-ст.№14</t>
  </si>
  <si>
    <t>Молодёжный,15-3эт.б/кр</t>
  </si>
  <si>
    <t>Михайличенко,6-1эт.зап/вых,к.228</t>
  </si>
  <si>
    <t>Лауреатов,31-4,5,6,8,9эт.,к.630</t>
  </si>
  <si>
    <t>Молодёжный,11-408,326,207,щитовая</t>
  </si>
  <si>
    <t>Молодёжный,25-530</t>
  </si>
  <si>
    <r>
      <t xml:space="preserve">выполненных работ по </t>
    </r>
    <r>
      <rPr>
        <b/>
        <sz val="12"/>
        <color indexed="20"/>
        <rFont val="Arial"/>
        <family val="2"/>
      </rPr>
      <t>общежитиям</t>
    </r>
    <r>
      <rPr>
        <b/>
        <sz val="12"/>
        <rFont val="Arial"/>
        <family val="2"/>
      </rPr>
      <t xml:space="preserve"> ООО "Жилищный трест" за март- 2012года.</t>
    </r>
  </si>
  <si>
    <t>Молодёжный,11-534,311</t>
  </si>
  <si>
    <t>Лауреатов,31-216</t>
  </si>
  <si>
    <t>Молодёжный,1-804</t>
  </si>
  <si>
    <t>Металлургов,19-812</t>
  </si>
  <si>
    <t>восст.питания</t>
  </si>
  <si>
    <t>Металлургов,25-302</t>
  </si>
  <si>
    <t>Молодёжный,1-838,804,506</t>
  </si>
  <si>
    <t>Михайличенко,6-102,105</t>
  </si>
  <si>
    <t>Молодёжный,5-401</t>
  </si>
  <si>
    <t>Металлургов,25-608,915,134,631</t>
  </si>
  <si>
    <t>Металлургов,19-629</t>
  </si>
  <si>
    <t>Металлургов,29-407,101,404</t>
  </si>
  <si>
    <t>Молодёжный,25-824,608,102,915</t>
  </si>
  <si>
    <t>Котульского,6-102</t>
  </si>
  <si>
    <t>Ленина,46-514,516,214</t>
  </si>
  <si>
    <t>Лауреатов,31-6эт.</t>
  </si>
  <si>
    <t>Молодёжный,1-3эт.</t>
  </si>
  <si>
    <t>Молодёжный,5-3эт.м/кр</t>
  </si>
  <si>
    <t>Металлургов,19-3,7эт.</t>
  </si>
  <si>
    <t>Севастопольская,13-520</t>
  </si>
  <si>
    <t>Севастопольская,13-520,217</t>
  </si>
  <si>
    <t>Молодёжный,11-207</t>
  </si>
  <si>
    <t>Молодёжный,25-113</t>
  </si>
  <si>
    <t>Лауреатов,75-714</t>
  </si>
  <si>
    <t>Молодёжный,1-3,4эт.</t>
  </si>
  <si>
    <t>Молодёжный,5-2,3эт.м/кр</t>
  </si>
  <si>
    <t>Котульского,6-бытовка; 5,7эт.зап/вых</t>
  </si>
  <si>
    <t>Котульского,6-9эт.п/пл; 5,7эт.</t>
  </si>
  <si>
    <t>Севастопольская,13-217; 2,4,7эт.</t>
  </si>
  <si>
    <t>Молодёжный,11-бытовка</t>
  </si>
  <si>
    <t>Талнахская,67-420</t>
  </si>
  <si>
    <t>Молодёжный,11-бытовка,склад</t>
  </si>
  <si>
    <t>Молодёжный,11-бытовка плот.,4,6эт.</t>
  </si>
  <si>
    <t>Молодёжный,11-ст№5</t>
  </si>
  <si>
    <t>Молодёжный,15-819,512</t>
  </si>
  <si>
    <t>Молодёжный, 25-3,5эт.</t>
  </si>
  <si>
    <r>
      <t xml:space="preserve">выполненных работ по </t>
    </r>
    <r>
      <rPr>
        <b/>
        <sz val="12"/>
        <color indexed="20"/>
        <rFont val="Arial"/>
        <family val="2"/>
      </rPr>
      <t>общежитиям</t>
    </r>
    <r>
      <rPr>
        <b/>
        <sz val="12"/>
        <rFont val="Arial"/>
        <family val="2"/>
      </rPr>
      <t xml:space="preserve"> ООО "Жилищный трест" за апрель- 2012года.</t>
    </r>
  </si>
  <si>
    <t>Молодёжный,1-239</t>
  </si>
  <si>
    <t>Севастопольская,13-924</t>
  </si>
  <si>
    <t>Котульского,6-737</t>
  </si>
  <si>
    <t>Металлургов,25-924</t>
  </si>
  <si>
    <t>Металлургов,19-624</t>
  </si>
  <si>
    <t>Михайличенко,6-235</t>
  </si>
  <si>
    <t>Лауреатов,31-224,623</t>
  </si>
  <si>
    <t>Севастопольская,13-217</t>
  </si>
  <si>
    <t>Металлургов,19-807</t>
  </si>
  <si>
    <t>Металлургов,29-321,506</t>
  </si>
  <si>
    <t>Молодёжный,1-511,917</t>
  </si>
  <si>
    <t>Молодёжный,11-536</t>
  </si>
  <si>
    <t>Михайличенко,6-513,839</t>
  </si>
  <si>
    <t>Талнахская,67-403,407</t>
  </si>
  <si>
    <t>Молодёжный,25-110,127,314,737,803,815</t>
  </si>
  <si>
    <t>Молодёжный,15-214,507,724,827</t>
  </si>
  <si>
    <t>Молодёжный,5-115,829,934</t>
  </si>
  <si>
    <t>Котульского,6-125,737,804</t>
  </si>
  <si>
    <t>Михайличенко,6-508,235,329</t>
  </si>
  <si>
    <t xml:space="preserve">восст.питания </t>
  </si>
  <si>
    <t>Молодёжный,11-ВРУ</t>
  </si>
  <si>
    <t>Молодёжный,5-бытовка плот.</t>
  </si>
  <si>
    <t>Молодёжный,11-быт.с/тех</t>
  </si>
  <si>
    <t>Котульского,6-3,9эт.б/кр;</t>
  </si>
  <si>
    <t>Котульского,6-3,9эт.б/кр; ст.№17-4эт.</t>
  </si>
  <si>
    <t>восст.освещения; ревизия р/к</t>
  </si>
  <si>
    <t>Котульского,6</t>
  </si>
  <si>
    <t>Ревизия р/к</t>
  </si>
  <si>
    <t>Молодёжный,15-3,5,7,8эт.</t>
  </si>
  <si>
    <t>восст.св-ков "выход"</t>
  </si>
  <si>
    <t>Молодёжный, 25-2эт.п/пл; 3эт.б/кр</t>
  </si>
  <si>
    <t>Молодёжный, 25-2эт.п/пл; 3эт.б/кр; к.914</t>
  </si>
  <si>
    <t>Орджоникидзе,19-т/ц</t>
  </si>
  <si>
    <t>Молодёжный,5-щитовая ЩО</t>
  </si>
  <si>
    <t>Талнахская,67-3эт.туалет</t>
  </si>
  <si>
    <t xml:space="preserve">восст.освещения; </t>
  </si>
  <si>
    <t xml:space="preserve">восст.св-ков "выход"; восст.питания </t>
  </si>
  <si>
    <t>Молодёжный,5-4эт.м/кр; 9эт.б/кр</t>
  </si>
  <si>
    <t>Михайличенко,6-1,9эт.</t>
  </si>
  <si>
    <t>Севастопольская,13-6,8,5,2эт.</t>
  </si>
  <si>
    <t>Молодёжный,15-подс.пом</t>
  </si>
  <si>
    <t>Молодёжный,15-3эт.м/кр; 7эт.б/кр</t>
  </si>
  <si>
    <t>Молодёжный,15-3,5,7,8эт.; 3эт.м/кр15.05.201;к.819; 7эт.б/кр</t>
  </si>
  <si>
    <t>Металлургов,25-5эт.</t>
  </si>
  <si>
    <t>Молодёжный,11-4,7эт.</t>
  </si>
  <si>
    <t>Молод.,1-ст.№1,2,6,4,11,12,16,20,22,25</t>
  </si>
  <si>
    <t>Металлургов,19-210</t>
  </si>
  <si>
    <t>Михайличенко,6-вахта</t>
  </si>
  <si>
    <t>Молодёжный,1-ст№1,2,4,5,6,11,12,13,16,18,19,20,24,25</t>
  </si>
  <si>
    <t>Молодёжный,1-ст.№1,6,2,11,12,16,18,20,24</t>
  </si>
  <si>
    <t>Металлургов,19-210; 5этаж</t>
  </si>
  <si>
    <t>Лауреатов,31-4,6,7,8эт.</t>
  </si>
  <si>
    <t>Металлургов,19-5,7,8эт.</t>
  </si>
  <si>
    <t>Михайличенко,6-5,6,7,8эт.</t>
  </si>
  <si>
    <t>Лауреатов,31-4,6,7,8эт.;к.104,107,122,115,134,507</t>
  </si>
  <si>
    <r>
      <t xml:space="preserve">выполненных работ по </t>
    </r>
    <r>
      <rPr>
        <b/>
        <sz val="12"/>
        <color indexed="20"/>
        <rFont val="Arial"/>
        <family val="2"/>
      </rPr>
      <t>общежитиям</t>
    </r>
    <r>
      <rPr>
        <b/>
        <sz val="12"/>
        <rFont val="Arial"/>
        <family val="2"/>
      </rPr>
      <t xml:space="preserve"> ООО "Жилищный трест" за май- 2012года.</t>
    </r>
  </si>
  <si>
    <t>Молодёжный,25-903</t>
  </si>
  <si>
    <t>Металлургов,19-326</t>
  </si>
  <si>
    <t>Лауреатов,31-134,829,913</t>
  </si>
  <si>
    <t>Севастопольская,13-230,430</t>
  </si>
  <si>
    <t>Молодёжный,15-107,438,725</t>
  </si>
  <si>
    <t>Молодёжный,5-216,232,233,934</t>
  </si>
  <si>
    <t>Молодёжный,1-214,703</t>
  </si>
  <si>
    <t>Лауреатов,31-522</t>
  </si>
  <si>
    <t>Севастопольская,13-425</t>
  </si>
  <si>
    <t>Михайличенко,6-517,836</t>
  </si>
  <si>
    <t>Молодёжный,25-713</t>
  </si>
  <si>
    <t>Молодёжный,15-каб.зав</t>
  </si>
  <si>
    <t>ТР эл.оборудования;Ревизия р/к</t>
  </si>
  <si>
    <t>Металлургов,25-8,9эт.</t>
  </si>
  <si>
    <t>Михайличенко,6-6эт.</t>
  </si>
  <si>
    <t>Молодёжный,11-334</t>
  </si>
  <si>
    <t>Молодёжный,15-5,6эт.м/кам</t>
  </si>
  <si>
    <t>восст.освещения; ревизия ЩК</t>
  </si>
  <si>
    <t>Молодёжный,1-4,9эт.з/вых; 5эт.б/кр;2эт.п/пл; 4эт.з/вых</t>
  </si>
  <si>
    <t>Лауреатов,31-4,7,9эт.</t>
  </si>
  <si>
    <t>Лауреатов,31-407; ст№16</t>
  </si>
  <si>
    <t>Лауреатов,31-ст№16; 4,7,9эт.</t>
  </si>
  <si>
    <t>Севастопольская,13-909</t>
  </si>
  <si>
    <t>Молодёжный,25-каб.зав</t>
  </si>
  <si>
    <t>Молодёжный,11-6эт.</t>
  </si>
  <si>
    <t>Котульского,6-233,125</t>
  </si>
  <si>
    <t>ревизия р/к; замена эл.счётчика</t>
  </si>
  <si>
    <t>Севастопольская,13-2,9эт.,к.413,909; ст№17</t>
  </si>
  <si>
    <t>Севастопольская,13-ст№17</t>
  </si>
  <si>
    <t>Металлургов,19-6-9эт.л/к</t>
  </si>
  <si>
    <t>Молодёжный, 15-3эт</t>
  </si>
  <si>
    <t>Котульского,6-7эт.б/кр;</t>
  </si>
  <si>
    <t xml:space="preserve">Металлургов,19-6-9эт.л/к; </t>
  </si>
  <si>
    <t>Молодёжный,1 ст№7,8</t>
  </si>
  <si>
    <t>Молодёжный,15-906;</t>
  </si>
  <si>
    <t>Молодёжный,15-2эт.м/кр</t>
  </si>
  <si>
    <t>Металлургов,19-834</t>
  </si>
  <si>
    <t>Молодёжный,5-3эт.з/вых</t>
  </si>
  <si>
    <t>Севастопольская,13-2,9эт.цен.л/к; 7эт.б/кр;6эт.холл</t>
  </si>
  <si>
    <t>Металлургов,29-2эт.кухня</t>
  </si>
  <si>
    <t>Лауреатов,31-107,122,507,817,741</t>
  </si>
  <si>
    <r>
      <t xml:space="preserve">выполненных работ по </t>
    </r>
    <r>
      <rPr>
        <b/>
        <sz val="12"/>
        <color indexed="20"/>
        <rFont val="Arial"/>
        <family val="2"/>
      </rPr>
      <t>общежитиям</t>
    </r>
    <r>
      <rPr>
        <b/>
        <sz val="12"/>
        <rFont val="Arial"/>
        <family val="2"/>
      </rPr>
      <t xml:space="preserve"> ООО "Жилищный трест" за июнь- 2012года.</t>
    </r>
  </si>
  <si>
    <t>Котульского,6-606</t>
  </si>
  <si>
    <t>Металлургов,29-320,517</t>
  </si>
  <si>
    <t>Котульского,6-517,109,333</t>
  </si>
  <si>
    <t>Михайличенко,6-208,107,713</t>
  </si>
  <si>
    <t>Молодёжный,5-835,312,519,818</t>
  </si>
  <si>
    <t>Севастопольская,13-814,407,104</t>
  </si>
  <si>
    <t>Молодёжный,25-208,609</t>
  </si>
  <si>
    <t>Молодёжный,11-435</t>
  </si>
  <si>
    <t>Михайличенко,6-527,107</t>
  </si>
  <si>
    <t>Молодёжный,1-106,638,403</t>
  </si>
  <si>
    <t>Лауреатов,31-428,922,316,916</t>
  </si>
  <si>
    <t>Металлургов,19-539,439,304</t>
  </si>
  <si>
    <t>Молодёжный,15-622,638,708</t>
  </si>
  <si>
    <t>Молодёжный,15-322</t>
  </si>
  <si>
    <t>Молодёжный,1-738</t>
  </si>
  <si>
    <t>Молодёжный, 15-9эт</t>
  </si>
  <si>
    <t>Михайличенко,6-5,6,8,9эт.</t>
  </si>
  <si>
    <t>Котульского,6-1эт.бытовка</t>
  </si>
  <si>
    <t>Лауреатов,31-1-9эт</t>
  </si>
  <si>
    <t>Лауреатов,31-5,2,4,7эт</t>
  </si>
  <si>
    <t>Котульского,6-1,6,8эт.</t>
  </si>
  <si>
    <t>Металлургов,29-1эт.б/кр</t>
  </si>
  <si>
    <t>Талнахская,67-312,316</t>
  </si>
  <si>
    <t>Молодёжный,11-7эт</t>
  </si>
  <si>
    <t>Молодёжный,11-536,917</t>
  </si>
  <si>
    <t>Михайличенко,6-917,819,5,6,8,9эт</t>
  </si>
  <si>
    <t>Молодёжный,1-6эт.</t>
  </si>
  <si>
    <t>Молодёжный,25-1,6эт.</t>
  </si>
  <si>
    <t>Металлургов,29-110</t>
  </si>
  <si>
    <t>непредвид.ремонт</t>
  </si>
  <si>
    <t>Металлургов,19-7эт.б/кр</t>
  </si>
  <si>
    <t>Молодёжный,5-616</t>
  </si>
  <si>
    <t>Молодёжный,11-4,6,7эт.</t>
  </si>
  <si>
    <t>Молодёжный,1-742</t>
  </si>
  <si>
    <t>Молодёжный,5-616,эл.щитовая</t>
  </si>
  <si>
    <r>
      <t xml:space="preserve">выполненных работ по </t>
    </r>
    <r>
      <rPr>
        <b/>
        <sz val="12"/>
        <color indexed="20"/>
        <rFont val="Arial"/>
        <family val="2"/>
      </rPr>
      <t>общежитиям</t>
    </r>
    <r>
      <rPr>
        <b/>
        <sz val="12"/>
        <rFont val="Arial"/>
        <family val="2"/>
      </rPr>
      <t xml:space="preserve"> ООО "Жилищный трест" за июль- 2012года.</t>
    </r>
  </si>
  <si>
    <t>замена розетки на вахте; восст.питания</t>
  </si>
  <si>
    <t>Михайличенко,6-334</t>
  </si>
  <si>
    <t>Металлургов,29-1эт.тамбур</t>
  </si>
  <si>
    <t>Молодёжный,15-701</t>
  </si>
  <si>
    <t>Молодёжный,5-вахта;817а;7эт-ст.№11</t>
  </si>
  <si>
    <t>Севастопольская,13-7эт.холл</t>
  </si>
  <si>
    <t>Замена трансформаторов тока</t>
  </si>
  <si>
    <t>Молодёжный,1-ВРУ</t>
  </si>
  <si>
    <t>Молодёжный,25-ВРУ</t>
  </si>
  <si>
    <t>замена тр.тока</t>
  </si>
  <si>
    <t>Замена эл.счётчиков</t>
  </si>
  <si>
    <t>замена счётиков в ВРУ</t>
  </si>
  <si>
    <t>Молодёжный,1-м/кам; ВРУ</t>
  </si>
  <si>
    <t>восст.питания; замена счетчиков в ВРУ</t>
  </si>
  <si>
    <t>Михайличенко,6-4эт.</t>
  </si>
  <si>
    <t>Талнахская,67-325</t>
  </si>
  <si>
    <t>Севастопольская,13-зап/вых; м/сб</t>
  </si>
  <si>
    <t>Лауреатов,31-910,305; м/сб</t>
  </si>
  <si>
    <t>Металлургов,29-624,627,212</t>
  </si>
  <si>
    <t>Металлургов,29-212</t>
  </si>
  <si>
    <t>Молодёжный,1-м/кам; 9эт.</t>
  </si>
  <si>
    <t>Молодёжный,5-7эт-ст№11; 5,6эт.</t>
  </si>
  <si>
    <t>Молодёжный,25-м/кам</t>
  </si>
  <si>
    <t>Котульского,6-509</t>
  </si>
  <si>
    <t>Котульского,6-728,828</t>
  </si>
  <si>
    <t>Молодёжный,15-5,6эт.</t>
  </si>
  <si>
    <t>Молод.15-2,3,4,5,6,7,8,9эт.з/вых</t>
  </si>
  <si>
    <t>Молодёжный,15-5,6,7,8,9эт.</t>
  </si>
  <si>
    <t>Севастопольская,13-407,509,713</t>
  </si>
  <si>
    <t>Севастопольская,13-407,713</t>
  </si>
  <si>
    <t>Молодёжный,25-ст№18</t>
  </si>
  <si>
    <t>Молодёжный,25-308</t>
  </si>
  <si>
    <t>Молодёжный,15-ВРУ</t>
  </si>
  <si>
    <t>Молодёжный,5-ВРУ</t>
  </si>
  <si>
    <t>Замена рубильника</t>
  </si>
  <si>
    <t>Металлургов,19</t>
  </si>
  <si>
    <t>Михайличенко,6-2эт</t>
  </si>
  <si>
    <t>Талнахская,67-302</t>
  </si>
  <si>
    <t>Лауреатов,31-1,5эт</t>
  </si>
  <si>
    <t>Металлургов,25-929</t>
  </si>
  <si>
    <t>Молодёжный,5-239,114</t>
  </si>
  <si>
    <t>Михайличенко,6-704,516</t>
  </si>
  <si>
    <t>Котульского,6-109,121</t>
  </si>
  <si>
    <t>Молодёжный,15-120,739,214</t>
  </si>
  <si>
    <t>Лауреатов,31-839,525,203</t>
  </si>
  <si>
    <t>Молодёжный,25-137</t>
  </si>
  <si>
    <t>Металлургов,25-729,613,604</t>
  </si>
  <si>
    <t>Севастопольская,13-226,218</t>
  </si>
  <si>
    <t>Молодёжный,1-432,601</t>
  </si>
  <si>
    <t>Металлургов,29-917</t>
  </si>
  <si>
    <t>Молодёжный,1-624,638</t>
  </si>
  <si>
    <t>Котульского,6-828,104</t>
  </si>
  <si>
    <t>Молодёжный,11-136,511</t>
  </si>
  <si>
    <t>Металлургов,19-528,ст№23</t>
  </si>
  <si>
    <r>
      <t xml:space="preserve">выполненных работ по </t>
    </r>
    <r>
      <rPr>
        <b/>
        <sz val="12"/>
        <color indexed="20"/>
        <rFont val="Arial"/>
        <family val="2"/>
      </rPr>
      <t>общежитиям</t>
    </r>
    <r>
      <rPr>
        <b/>
        <sz val="12"/>
        <rFont val="Arial"/>
        <family val="2"/>
      </rPr>
      <t xml:space="preserve"> ООО "Жилищный трест" за август- 2012года.</t>
    </r>
  </si>
  <si>
    <t>Металлургов,29-т/ц</t>
  </si>
  <si>
    <t>Металлургов,25-т/ц</t>
  </si>
  <si>
    <t>Металлургов,19-т/ц</t>
  </si>
  <si>
    <t>Михайличенко,6-т/ц</t>
  </si>
  <si>
    <t>Молодёжный,25-цен.вх</t>
  </si>
  <si>
    <t>Молодёжный,25-т/ц</t>
  </si>
  <si>
    <t>Молодёжный,15-т/ц</t>
  </si>
  <si>
    <t>Молодёжный,5-т/ц</t>
  </si>
  <si>
    <t>Молодёжный,11-т/ц</t>
  </si>
  <si>
    <t>Молодёжный,11-2эт.</t>
  </si>
  <si>
    <t>Металлургов,29-4эт.м/кр</t>
  </si>
  <si>
    <t>Севастопольская,13-т/ц; м/кам</t>
  </si>
  <si>
    <t>Лауреатов,31-т/ц; зап.вых</t>
  </si>
  <si>
    <t>ревизия ст.№24; восст.освещения</t>
  </si>
  <si>
    <t>Молодёжный,1-2эт.; к.440</t>
  </si>
  <si>
    <t>Талнахская,67-т/ц</t>
  </si>
  <si>
    <t>Котульского,6-м/сб</t>
  </si>
  <si>
    <t>Молодёжный,15-п/полье</t>
  </si>
  <si>
    <t>Молодёжный,15-т/ц; п/полье</t>
  </si>
  <si>
    <t>Лауреатов,31-3,9эт.; з/вых.тамбур</t>
  </si>
  <si>
    <t>Молодёжный,25-4эт.бытовка</t>
  </si>
  <si>
    <t>Молодёжный,5-3,4,9эт.</t>
  </si>
  <si>
    <t>Металлургов,29-201,226</t>
  </si>
  <si>
    <t>Металлургов,29-226</t>
  </si>
  <si>
    <t>Севастопольская,13-4,6,7эт.</t>
  </si>
  <si>
    <t>Металлургов,29-813</t>
  </si>
  <si>
    <t>Металлургов,19-4,6эт</t>
  </si>
  <si>
    <t>Металлургов,19-т/ц; 4,6эт.</t>
  </si>
  <si>
    <t>Молодёжный,25-502</t>
  </si>
  <si>
    <t>Молодёжный,11-434,206,714,902</t>
  </si>
  <si>
    <t>Лауреатов,31-эл.щитовая</t>
  </si>
  <si>
    <t>Лауреатов,31-вахта</t>
  </si>
  <si>
    <t>Лауреатов,31-зап.вых; 9эт.; вахта</t>
  </si>
  <si>
    <t>Талнахская,67-430</t>
  </si>
  <si>
    <t>Михайличенко,6-3,4,3,6,7,8эт.</t>
  </si>
  <si>
    <t>Металлургов,25-126</t>
  </si>
  <si>
    <t>Молодёжный,1-т/ц; 3,4эт.</t>
  </si>
  <si>
    <t>Молодёжный,1-701; тамбур; 3,4эт.</t>
  </si>
  <si>
    <t>Севастопольская,13-м/кам; 5эт.</t>
  </si>
  <si>
    <t>Орджоникидзе,19-407</t>
  </si>
  <si>
    <t>Молодёжный,5-515</t>
  </si>
  <si>
    <t>Молодёжный,5-938,325,лифтовая</t>
  </si>
  <si>
    <t>Молодёжный,25-127,514</t>
  </si>
  <si>
    <t>Молодёжный,1-628</t>
  </si>
  <si>
    <t>Лауреатов,31-114,625</t>
  </si>
  <si>
    <t>Михайличенко,6-917,336,643</t>
  </si>
  <si>
    <t>Молодёжный,11-811,603,606,206,726,335,609</t>
  </si>
  <si>
    <t>Лауреатов,31-313</t>
  </si>
  <si>
    <t>Металлургов,29-408</t>
  </si>
  <si>
    <t>Молодёжный,15-836,108,817,815,811,406,638,427</t>
  </si>
  <si>
    <t>Молодёжный,5-215</t>
  </si>
  <si>
    <t>Молодёжный,15-838</t>
  </si>
  <si>
    <t>Лауреатов,31-713</t>
  </si>
  <si>
    <t>Котульского,6-407</t>
  </si>
  <si>
    <t>Тариф с плановыми</t>
  </si>
  <si>
    <r>
      <t xml:space="preserve">выполненных работ по </t>
    </r>
    <r>
      <rPr>
        <b/>
        <sz val="12"/>
        <color indexed="20"/>
        <rFont val="Arial"/>
        <family val="2"/>
      </rPr>
      <t>общежитиям</t>
    </r>
    <r>
      <rPr>
        <b/>
        <sz val="12"/>
        <rFont val="Arial"/>
        <family val="2"/>
      </rPr>
      <t xml:space="preserve"> ООО "Жилищный трест" за сентябрь- 2012года.</t>
    </r>
  </si>
  <si>
    <t>Молодёжный,5-ЩО1</t>
  </si>
  <si>
    <t>замена ВА</t>
  </si>
  <si>
    <t>Молодежный,5-ЩО1</t>
  </si>
  <si>
    <t>Лауреатов,31-936</t>
  </si>
  <si>
    <t>ревизия р/к</t>
  </si>
  <si>
    <t>Талнахская,67-3эт.с/узел</t>
  </si>
  <si>
    <t>Молодёжный,15-7эт.</t>
  </si>
  <si>
    <t>Металлургов,29-ст№2</t>
  </si>
  <si>
    <t>Орджоникидзе,19-1,2эт.</t>
  </si>
  <si>
    <t>Металлургов,19-7,8,9эт; к.322,324,320</t>
  </si>
  <si>
    <t>Металлургов,19-2,7,8,9эт</t>
  </si>
  <si>
    <t>Молодежный,1-ст№14</t>
  </si>
  <si>
    <t>ревизия р/к; ТР эл.обор</t>
  </si>
  <si>
    <t>ревизия щита квартирного</t>
  </si>
  <si>
    <t>Молодёжный,5-ЩО1; 5эт.</t>
  </si>
  <si>
    <t>Молодёжный,15-ст.№22</t>
  </si>
  <si>
    <t>Лауреатов,31-3,4,6,7эт.</t>
  </si>
  <si>
    <t>Талнахская,67-3эт.с/узел;.к.423,425</t>
  </si>
  <si>
    <t>Молодёжный,1-711,738</t>
  </si>
  <si>
    <t>Молодёжный,25-ст№16</t>
  </si>
  <si>
    <t>Молодёжный,5-2,5,8эт.</t>
  </si>
  <si>
    <t>Севастопольская,13-515;8,9эт</t>
  </si>
  <si>
    <t>Севастопольская,13-8,9эт.</t>
  </si>
  <si>
    <t>Молодёжный,11-609,614</t>
  </si>
  <si>
    <t>Ленина,46-цен.вх</t>
  </si>
  <si>
    <t>Металлургов,29-ст№2; к.412</t>
  </si>
  <si>
    <t>Михайличенко,6-228</t>
  </si>
  <si>
    <t>Молодёжный,1-711,714,528; ст№14</t>
  </si>
  <si>
    <t>Молодёжный,1-7эт</t>
  </si>
  <si>
    <t>Металлургов,25-8эт; 1эт.зап/вых</t>
  </si>
  <si>
    <t>Лауреатов,31-307,311,314,315,3,5эт.</t>
  </si>
  <si>
    <t>Михайличенко,6-склад</t>
  </si>
  <si>
    <t>Котульского,6-702</t>
  </si>
  <si>
    <t>Котульского,6-424; 5эт.;702</t>
  </si>
  <si>
    <t>Котульского,6-5эт.;702</t>
  </si>
  <si>
    <t>Молодёжный,11-ст№3</t>
  </si>
  <si>
    <t>Молодёжный,15-4,7эт.4т/ц</t>
  </si>
  <si>
    <t>Молодёжный,15-ст№21,24</t>
  </si>
  <si>
    <t>Молодёжный,15-422; ст№18,20</t>
  </si>
  <si>
    <t>Молодежный,11-ст№3</t>
  </si>
  <si>
    <t>Металлургов,29-204</t>
  </si>
  <si>
    <t>Молодёжный,11-708</t>
  </si>
  <si>
    <t>Лауреатов,31-308,824</t>
  </si>
  <si>
    <t>Молодёжный,5-106,118</t>
  </si>
  <si>
    <t>Севастопольская,13-104,216</t>
  </si>
  <si>
    <t>Молодёжный,25-137,717,914</t>
  </si>
  <si>
    <t>Михайличенко,6-712,413</t>
  </si>
  <si>
    <t>Михайличенко,6-826</t>
  </si>
  <si>
    <r>
      <t xml:space="preserve">выполненных работ по </t>
    </r>
    <r>
      <rPr>
        <b/>
        <sz val="12"/>
        <color indexed="20"/>
        <rFont val="Arial"/>
        <family val="2"/>
      </rPr>
      <t>общежитиям</t>
    </r>
    <r>
      <rPr>
        <b/>
        <sz val="12"/>
        <rFont val="Arial"/>
        <family val="2"/>
      </rPr>
      <t xml:space="preserve"> ООО "Жилищный трест" за октябрь- 2012года.</t>
    </r>
  </si>
  <si>
    <t>Молодёжный,1-ц/вых</t>
  </si>
  <si>
    <t>Молодёжный,25-эл.щитовая</t>
  </si>
  <si>
    <t>Молодёжный,15-625</t>
  </si>
  <si>
    <t>Молодёжный,15-2эт</t>
  </si>
  <si>
    <t>Севастопольская,13-724</t>
  </si>
  <si>
    <t>Металлургов,25-604</t>
  </si>
  <si>
    <t>Молодёжный,1-603</t>
  </si>
  <si>
    <t>Молодёжный,25-730</t>
  </si>
  <si>
    <t>Михайличенко,6-436</t>
  </si>
  <si>
    <t>Ленина,46-218</t>
  </si>
  <si>
    <t>Молодёжный,15-728,624,638</t>
  </si>
  <si>
    <t>Лауреатов,31-824,335</t>
  </si>
  <si>
    <t>Молодёжный,5-230,209,614</t>
  </si>
  <si>
    <t>Молодёжный,11-907</t>
  </si>
  <si>
    <t>Молодёжный,25-339</t>
  </si>
  <si>
    <t>Михайличенко,6-301,442,503,632,809</t>
  </si>
  <si>
    <t>Металлургов,29-104</t>
  </si>
  <si>
    <t>Талнахская,67-вахта</t>
  </si>
  <si>
    <t>Металлургов,19-838,504,323</t>
  </si>
  <si>
    <t>Металлургов,25-609,639; 6,7эт.</t>
  </si>
  <si>
    <t>восст.питания; перетяжка стояков</t>
  </si>
  <si>
    <t>Михайличенко,6-7эт</t>
  </si>
  <si>
    <t>Металлургов,25-3,4эт</t>
  </si>
  <si>
    <t>Молодёжный,25-1эт.</t>
  </si>
  <si>
    <t>Молодёжный,15-2,7эт.</t>
  </si>
  <si>
    <t>Молодёжный,11-3,6эт.</t>
  </si>
  <si>
    <t>Молодёжный,11-6эт</t>
  </si>
  <si>
    <t>Ленина,46</t>
  </si>
  <si>
    <t>Текуший ремонт ВЩ</t>
  </si>
  <si>
    <t>Металлургов,19-8,9эт</t>
  </si>
  <si>
    <t>Лауреатов,31-740</t>
  </si>
  <si>
    <t>Металлургов,25-3,4эт.;к.609; маш.пом</t>
  </si>
  <si>
    <t>Котульского,6-6эт.б/кр; зап.вых</t>
  </si>
  <si>
    <t>Котульского,6-зап/вых</t>
  </si>
  <si>
    <t>Замена ПЭТа</t>
  </si>
  <si>
    <r>
      <t xml:space="preserve">выполненных работ по </t>
    </r>
    <r>
      <rPr>
        <b/>
        <sz val="12"/>
        <color indexed="20"/>
        <rFont val="Arial"/>
        <family val="2"/>
      </rPr>
      <t>общежитиям</t>
    </r>
    <r>
      <rPr>
        <b/>
        <sz val="12"/>
        <rFont val="Arial"/>
        <family val="2"/>
      </rPr>
      <t xml:space="preserve"> ООО "Жилищный трест" за ноябрь- 2012года.</t>
    </r>
  </si>
  <si>
    <t>Лауреатов,31-7,8эт.зап/вых;2,3эт</t>
  </si>
  <si>
    <t>Молодёжный,15-3эт.</t>
  </si>
  <si>
    <t xml:space="preserve">восст.освещения </t>
  </si>
  <si>
    <t>Металлургов,19-1эт.тамб.;9эт.л/к</t>
  </si>
  <si>
    <t>Металлургов,25-2эт.з/вых4 4эт.л/к</t>
  </si>
  <si>
    <t>Лауреатов,31-7,8эт.зап/вых;к.624</t>
  </si>
  <si>
    <t>восст.освещения; восст.питания</t>
  </si>
  <si>
    <t>Котульского,6-7эт.з/вых; 2,4,5,9эт.б/кр</t>
  </si>
  <si>
    <t>Котульского,6-7эт.з/вых;2,4,5,9эт.б/кр</t>
  </si>
  <si>
    <t>Молодёжный,11-205,611,108,306</t>
  </si>
  <si>
    <t>Орджоникидзе,19-407; 3эт.</t>
  </si>
  <si>
    <t>восст.питания; восст.освещения</t>
  </si>
  <si>
    <t>Севастопольская,13-335</t>
  </si>
  <si>
    <t>Молодёжный,5-826,вахта</t>
  </si>
  <si>
    <t>Молодёжный,5-ст№20</t>
  </si>
  <si>
    <t>Молодёжный,15-723</t>
  </si>
  <si>
    <t>Михайличенко,6-113,204</t>
  </si>
  <si>
    <t>Михайличенко,6-204</t>
  </si>
  <si>
    <t xml:space="preserve">восст.питания; </t>
  </si>
  <si>
    <t>Металлургов,19-827</t>
  </si>
  <si>
    <t>Лауреатов,31-530</t>
  </si>
  <si>
    <t>Металлургов,29-м/кр,212,626,720,522</t>
  </si>
  <si>
    <t>Молодёжный,1-437</t>
  </si>
  <si>
    <t>Металлургов,19-922</t>
  </si>
  <si>
    <t>Молодёжный,1-116,401</t>
  </si>
  <si>
    <t>Молодёжный,25-736,432</t>
  </si>
  <si>
    <t>Орджоникидзе,19-409</t>
  </si>
  <si>
    <t>Ленина,46-413</t>
  </si>
  <si>
    <t>Металлургов,29-8,2,9эт.; к.308</t>
  </si>
  <si>
    <t>Металлургов,29-308</t>
  </si>
  <si>
    <t>Севастопольская,13-зап/вых,к.530</t>
  </si>
  <si>
    <t>Металлургов,29-8,4,9эт.,</t>
  </si>
  <si>
    <t>Севастопольская,13-зап/вых,к.308</t>
  </si>
  <si>
    <t>Севастопольская,13-530</t>
  </si>
  <si>
    <t>Текуший ремонт ЩЭ</t>
  </si>
  <si>
    <r>
      <t xml:space="preserve">выполненных работ по </t>
    </r>
    <r>
      <rPr>
        <b/>
        <sz val="12"/>
        <color indexed="20"/>
        <rFont val="Arial"/>
        <family val="2"/>
      </rPr>
      <t>общежитиям</t>
    </r>
    <r>
      <rPr>
        <b/>
        <sz val="12"/>
        <rFont val="Arial"/>
        <family val="2"/>
      </rPr>
      <t xml:space="preserve"> ООО "Жилищный трест" за декабрь- 2012года.</t>
    </r>
  </si>
  <si>
    <t>Молодёжный,1-922</t>
  </si>
  <si>
    <t>Михайличенко,6-336</t>
  </si>
  <si>
    <t>Металлургов,19-734</t>
  </si>
  <si>
    <t>Котульского,6-510</t>
  </si>
  <si>
    <t>Молодёжный,15-605,311</t>
  </si>
  <si>
    <t>Молодёжный,11-535,322,924,443</t>
  </si>
  <si>
    <t>Металлургов,29-723,237</t>
  </si>
  <si>
    <t>Молодёжный,25-414.</t>
  </si>
  <si>
    <t>замена ПЭТа в приямке</t>
  </si>
  <si>
    <t>Молодёжный,19-1,3,8эт.зап.л/к</t>
  </si>
  <si>
    <t>Металлургов,25-4,5эт</t>
  </si>
  <si>
    <t>Котульского,6-115</t>
  </si>
  <si>
    <t>Металлургов,19-606</t>
  </si>
  <si>
    <t>Молодёжный,5-631</t>
  </si>
  <si>
    <t>Молодёжный,15-136,бытовка</t>
  </si>
  <si>
    <t>Металлургов,19-1,3,8эт.зап.л/к</t>
  </si>
  <si>
    <t>Талнахская,67-429</t>
  </si>
  <si>
    <t>Талнахская,67-3эт. ЩО</t>
  </si>
  <si>
    <t>Молодёжный,5-4,5,6эт</t>
  </si>
  <si>
    <t>Молодёжный,25-232</t>
  </si>
  <si>
    <t>Лауреатов,31-1,2,4,8,9эт</t>
  </si>
  <si>
    <t>Молодёжный,11-5эт</t>
  </si>
  <si>
    <t>Молодёжный,11-817,909</t>
  </si>
  <si>
    <t>Лауреатов,31-2эт; к.326</t>
  </si>
  <si>
    <t>Текущий ремонт ВРУ</t>
  </si>
  <si>
    <t>Текущий ремонт ШР</t>
  </si>
  <si>
    <t>Текущий ремонт ЩЭ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</si>
</sst>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_(* #,##0.0_);_(* \(#,##0.0\);_(* &quot;-&quot;??_);_(@_)"/>
    <numFmt numFmtId="184" formatCode="_(* #,##0_);_(* \(#,##0\);_(* &quot;-&quot;??_);_(@_)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"/>
    <numFmt numFmtId="190" formatCode="0.000000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color indexed="2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4" fillId="34" borderId="10" xfId="0" applyFont="1" applyFill="1" applyBorder="1" applyAlignment="1">
      <alignment/>
    </xf>
    <xf numFmtId="2" fontId="4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/>
    </xf>
    <xf numFmtId="49" fontId="7" fillId="36" borderId="10" xfId="0" applyNumberFormat="1" applyFont="1" applyFill="1" applyBorder="1" applyAlignment="1">
      <alignment/>
    </xf>
    <xf numFmtId="0" fontId="6" fillId="35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2" fontId="6" fillId="35" borderId="10" xfId="0" applyNumberFormat="1" applyFont="1" applyFill="1" applyBorder="1" applyAlignment="1">
      <alignment/>
    </xf>
    <xf numFmtId="0" fontId="6" fillId="35" borderId="10" xfId="0" applyFont="1" applyFill="1" applyBorder="1" applyAlignment="1">
      <alignment horizontal="center"/>
    </xf>
    <xf numFmtId="180" fontId="6" fillId="35" borderId="10" xfId="0" applyNumberFormat="1" applyFont="1" applyFill="1" applyBorder="1" applyAlignment="1">
      <alignment horizontal="center" vertical="center"/>
    </xf>
    <xf numFmtId="2" fontId="6" fillId="35" borderId="10" xfId="0" applyNumberFormat="1" applyFont="1" applyFill="1" applyBorder="1" applyAlignment="1">
      <alignment horizontal="center" vertical="center"/>
    </xf>
    <xf numFmtId="181" fontId="6" fillId="35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wrapText="1"/>
    </xf>
    <xf numFmtId="1" fontId="6" fillId="35" borderId="10" xfId="0" applyNumberFormat="1" applyFont="1" applyFill="1" applyBorder="1" applyAlignment="1">
      <alignment/>
    </xf>
    <xf numFmtId="181" fontId="6" fillId="35" borderId="10" xfId="0" applyNumberFormat="1" applyFont="1" applyFill="1" applyBorder="1" applyAlignment="1">
      <alignment/>
    </xf>
    <xf numFmtId="0" fontId="6" fillId="35" borderId="10" xfId="0" applyFont="1" applyFill="1" applyBorder="1" applyAlignment="1">
      <alignment horizontal="left"/>
    </xf>
    <xf numFmtId="0" fontId="6" fillId="35" borderId="11" xfId="0" applyFont="1" applyFill="1" applyBorder="1" applyAlignment="1">
      <alignment/>
    </xf>
    <xf numFmtId="0" fontId="6" fillId="35" borderId="12" xfId="0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180" fontId="4" fillId="35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wrapText="1"/>
    </xf>
    <xf numFmtId="0" fontId="4" fillId="35" borderId="10" xfId="0" applyFont="1" applyFill="1" applyBorder="1" applyAlignment="1">
      <alignment horizontal="center" vertical="center"/>
    </xf>
    <xf numFmtId="2" fontId="4" fillId="35" borderId="10" xfId="0" applyNumberFormat="1" applyFont="1" applyFill="1" applyBorder="1" applyAlignment="1">
      <alignment/>
    </xf>
    <xf numFmtId="2" fontId="4" fillId="35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9" fillId="33" borderId="14" xfId="0" applyFont="1" applyFill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6" fillId="35" borderId="11" xfId="0" applyFont="1" applyFill="1" applyBorder="1" applyAlignment="1">
      <alignment/>
    </xf>
    <xf numFmtId="0" fontId="6" fillId="35" borderId="12" xfId="0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6" fillId="35" borderId="11" xfId="0" applyFont="1" applyFill="1" applyBorder="1" applyAlignment="1">
      <alignment horizontal="left"/>
    </xf>
    <xf numFmtId="0" fontId="6" fillId="35" borderId="12" xfId="0" applyFont="1" applyFill="1" applyBorder="1" applyAlignment="1">
      <alignment horizontal="left"/>
    </xf>
    <xf numFmtId="0" fontId="6" fillId="35" borderId="13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66"/>
  <sheetViews>
    <sheetView tabSelected="1" zoomScalePageLayoutView="0" workbookViewId="0" topLeftCell="A57">
      <selection activeCell="A61" sqref="A8:J61"/>
    </sheetView>
  </sheetViews>
  <sheetFormatPr defaultColWidth="9.140625" defaultRowHeight="12.75"/>
  <cols>
    <col min="1" max="1" width="8.140625" style="0" customWidth="1"/>
    <col min="2" max="2" width="41.8515625" style="0" customWidth="1"/>
    <col min="3" max="3" width="6.57421875" style="0" customWidth="1"/>
    <col min="4" max="5" width="9.57421875" style="0" customWidth="1"/>
    <col min="6" max="7" width="14.57421875" style="0" customWidth="1"/>
    <col min="10" max="10" width="24.421875" style="0" customWidth="1"/>
  </cols>
  <sheetData>
    <row r="1" spans="1:10" ht="15.75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4"/>
    </row>
    <row r="2" spans="1:10" ht="15.75">
      <c r="A2" s="32" t="s">
        <v>568</v>
      </c>
      <c r="B2" s="33"/>
      <c r="C2" s="33"/>
      <c r="D2" s="33"/>
      <c r="E2" s="33"/>
      <c r="F2" s="33"/>
      <c r="G2" s="33"/>
      <c r="H2" s="33"/>
      <c r="I2" s="33"/>
      <c r="J2" s="34"/>
    </row>
    <row r="3" spans="1:10" ht="15.75">
      <c r="A3" s="35" t="s">
        <v>1</v>
      </c>
      <c r="B3" s="36"/>
      <c r="C3" s="36"/>
      <c r="D3" s="36"/>
      <c r="E3" s="36"/>
      <c r="F3" s="36"/>
      <c r="G3" s="36"/>
      <c r="H3" s="36"/>
      <c r="I3" s="36"/>
      <c r="J3" s="37"/>
    </row>
    <row r="4" spans="1:10" ht="12.7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38" t="s">
        <v>446</v>
      </c>
      <c r="G4" s="1" t="s">
        <v>7</v>
      </c>
      <c r="H4" s="40" t="s">
        <v>8</v>
      </c>
      <c r="I4" s="41"/>
      <c r="J4" s="42"/>
    </row>
    <row r="5" spans="1:10" ht="12.75">
      <c r="A5" s="1" t="s">
        <v>30</v>
      </c>
      <c r="B5" s="1" t="s">
        <v>9</v>
      </c>
      <c r="C5" s="1" t="s">
        <v>10</v>
      </c>
      <c r="D5" s="1" t="s">
        <v>11</v>
      </c>
      <c r="E5" s="1"/>
      <c r="F5" s="39"/>
      <c r="G5" s="1"/>
      <c r="H5" s="40"/>
      <c r="I5" s="41"/>
      <c r="J5" s="42"/>
    </row>
    <row r="6" spans="1:10" ht="14.25" customHeight="1">
      <c r="A6" s="2"/>
      <c r="B6" s="3" t="s">
        <v>12</v>
      </c>
      <c r="C6" s="2"/>
      <c r="D6" s="2"/>
      <c r="E6" s="2"/>
      <c r="F6" s="2"/>
      <c r="G6" s="2"/>
      <c r="H6" s="32"/>
      <c r="I6" s="33"/>
      <c r="J6" s="34"/>
    </row>
    <row r="7" spans="1:10" ht="15.75">
      <c r="A7" s="2"/>
      <c r="B7" s="46" t="s">
        <v>13</v>
      </c>
      <c r="C7" s="47"/>
      <c r="D7" s="47"/>
      <c r="E7" s="47"/>
      <c r="F7" s="47"/>
      <c r="G7" s="47"/>
      <c r="H7" s="47"/>
      <c r="I7" s="47"/>
      <c r="J7" s="48"/>
    </row>
    <row r="8" spans="1:10" ht="15">
      <c r="A8" s="22"/>
      <c r="B8" s="19" t="s">
        <v>592</v>
      </c>
      <c r="C8" s="7" t="s">
        <v>14</v>
      </c>
      <c r="D8" s="17">
        <v>0.7</v>
      </c>
      <c r="E8" s="7"/>
      <c r="F8" s="7">
        <v>253</v>
      </c>
      <c r="G8" s="14">
        <f>D8*F8</f>
        <v>177.1</v>
      </c>
      <c r="H8" s="23" t="s">
        <v>539</v>
      </c>
      <c r="I8" s="24"/>
      <c r="J8" s="25"/>
    </row>
    <row r="9" spans="1:10" ht="15">
      <c r="A9" s="22"/>
      <c r="B9" s="19" t="s">
        <v>582</v>
      </c>
      <c r="C9" s="7" t="s">
        <v>14</v>
      </c>
      <c r="D9" s="16">
        <v>1</v>
      </c>
      <c r="E9" s="7"/>
      <c r="F9" s="7">
        <v>253</v>
      </c>
      <c r="G9" s="14">
        <f>D9*F9</f>
        <v>253</v>
      </c>
      <c r="H9" s="23" t="s">
        <v>29</v>
      </c>
      <c r="I9" s="24"/>
      <c r="J9" s="25"/>
    </row>
    <row r="10" spans="1:10" ht="15">
      <c r="A10" s="22"/>
      <c r="B10" s="19" t="s">
        <v>580</v>
      </c>
      <c r="C10" s="7" t="s">
        <v>14</v>
      </c>
      <c r="D10" s="16">
        <v>1.5</v>
      </c>
      <c r="E10" s="7"/>
      <c r="F10" s="7">
        <v>253</v>
      </c>
      <c r="G10" s="14">
        <f>D10*F10</f>
        <v>379.5</v>
      </c>
      <c r="H10" s="23" t="s">
        <v>452</v>
      </c>
      <c r="I10" s="24"/>
      <c r="J10" s="25"/>
    </row>
    <row r="11" spans="1:10" ht="15">
      <c r="A11" s="22"/>
      <c r="B11" s="19" t="s">
        <v>578</v>
      </c>
      <c r="C11" s="7" t="s">
        <v>14</v>
      </c>
      <c r="D11" s="16">
        <v>2.5</v>
      </c>
      <c r="E11" s="7"/>
      <c r="F11" s="7">
        <v>253</v>
      </c>
      <c r="G11" s="14">
        <f>D11*F11</f>
        <v>632.5</v>
      </c>
      <c r="H11" s="23" t="s">
        <v>238</v>
      </c>
      <c r="I11" s="24"/>
      <c r="J11" s="25"/>
    </row>
    <row r="12" spans="1:10" ht="15">
      <c r="A12" s="22"/>
      <c r="B12" s="19" t="s">
        <v>579</v>
      </c>
      <c r="C12" s="7" t="s">
        <v>14</v>
      </c>
      <c r="D12" s="16">
        <v>0.5</v>
      </c>
      <c r="E12" s="7"/>
      <c r="F12" s="7">
        <v>253</v>
      </c>
      <c r="G12" s="14">
        <f>D12*F12</f>
        <v>126.5</v>
      </c>
      <c r="H12" s="23" t="s">
        <v>238</v>
      </c>
      <c r="I12" s="24"/>
      <c r="J12" s="25"/>
    </row>
    <row r="13" spans="1:10" ht="15.75">
      <c r="A13" s="7"/>
      <c r="B13" s="26" t="s">
        <v>17</v>
      </c>
      <c r="C13" s="26" t="s">
        <v>14</v>
      </c>
      <c r="D13" s="31">
        <f>SUM(D8:D12)</f>
        <v>6.2</v>
      </c>
      <c r="E13" s="26"/>
      <c r="F13" s="26"/>
      <c r="G13" s="30">
        <f>SUM(G8:G12)</f>
        <v>1568.6</v>
      </c>
      <c r="H13" s="43"/>
      <c r="I13" s="44"/>
      <c r="J13" s="45"/>
    </row>
    <row r="14" spans="1:10" ht="15.75">
      <c r="A14" s="7"/>
      <c r="B14" s="52" t="s">
        <v>21</v>
      </c>
      <c r="C14" s="53"/>
      <c r="D14" s="53"/>
      <c r="E14" s="53"/>
      <c r="F14" s="53"/>
      <c r="G14" s="53"/>
      <c r="H14" s="53"/>
      <c r="I14" s="53"/>
      <c r="J14" s="54"/>
    </row>
    <row r="15" spans="1:10" ht="15">
      <c r="A15" s="28"/>
      <c r="B15" s="19" t="s">
        <v>179</v>
      </c>
      <c r="C15" s="7" t="s">
        <v>18</v>
      </c>
      <c r="D15" s="9">
        <v>1</v>
      </c>
      <c r="E15" s="7">
        <v>148.42</v>
      </c>
      <c r="F15" s="14">
        <f>E15*1.065</f>
        <v>158.0673</v>
      </c>
      <c r="G15" s="14">
        <f>D15*F15</f>
        <v>158.0673</v>
      </c>
      <c r="H15" s="43" t="s">
        <v>16</v>
      </c>
      <c r="I15" s="44"/>
      <c r="J15" s="45"/>
    </row>
    <row r="16" spans="1:10" ht="15">
      <c r="A16" s="28"/>
      <c r="B16" s="19" t="s">
        <v>569</v>
      </c>
      <c r="C16" s="7" t="s">
        <v>18</v>
      </c>
      <c r="D16" s="9">
        <v>1</v>
      </c>
      <c r="E16" s="7">
        <v>148.42</v>
      </c>
      <c r="F16" s="14">
        <f>E16*1.065</f>
        <v>158.0673</v>
      </c>
      <c r="G16" s="14">
        <f>D16*F16</f>
        <v>158.0673</v>
      </c>
      <c r="H16" s="43" t="s">
        <v>29</v>
      </c>
      <c r="I16" s="44"/>
      <c r="J16" s="45"/>
    </row>
    <row r="17" spans="1:10" ht="15">
      <c r="A17" s="28"/>
      <c r="B17" s="19" t="s">
        <v>574</v>
      </c>
      <c r="C17" s="7" t="s">
        <v>18</v>
      </c>
      <c r="D17" s="9">
        <v>6</v>
      </c>
      <c r="E17" s="7">
        <v>148.42</v>
      </c>
      <c r="F17" s="14">
        <f aca="true" t="shared" si="0" ref="F17:F28">E17*1.065</f>
        <v>158.0673</v>
      </c>
      <c r="G17" s="14">
        <f aca="true" t="shared" si="1" ref="G17:G28">D17*F17</f>
        <v>948.4037999999999</v>
      </c>
      <c r="H17" s="43" t="s">
        <v>29</v>
      </c>
      <c r="I17" s="44"/>
      <c r="J17" s="45"/>
    </row>
    <row r="18" spans="1:10" ht="15">
      <c r="A18" s="28"/>
      <c r="B18" s="19" t="s">
        <v>573</v>
      </c>
      <c r="C18" s="7" t="s">
        <v>18</v>
      </c>
      <c r="D18" s="9">
        <v>2</v>
      </c>
      <c r="E18" s="7">
        <v>148.42</v>
      </c>
      <c r="F18" s="14">
        <f t="shared" si="0"/>
        <v>158.0673</v>
      </c>
      <c r="G18" s="14">
        <f t="shared" si="1"/>
        <v>316.1346</v>
      </c>
      <c r="H18" s="43" t="s">
        <v>29</v>
      </c>
      <c r="I18" s="44"/>
      <c r="J18" s="45"/>
    </row>
    <row r="19" spans="1:10" ht="15">
      <c r="A19" s="28"/>
      <c r="B19" s="19" t="s">
        <v>570</v>
      </c>
      <c r="C19" s="7" t="s">
        <v>18</v>
      </c>
      <c r="D19" s="9">
        <v>1</v>
      </c>
      <c r="E19" s="7">
        <v>148.42</v>
      </c>
      <c r="F19" s="14">
        <f>E19*1.065</f>
        <v>158.0673</v>
      </c>
      <c r="G19" s="14">
        <f>D19*F19</f>
        <v>158.0673</v>
      </c>
      <c r="H19" s="43" t="s">
        <v>29</v>
      </c>
      <c r="I19" s="44"/>
      <c r="J19" s="45"/>
    </row>
    <row r="20" spans="1:10" ht="15">
      <c r="A20" s="28"/>
      <c r="B20" s="19" t="s">
        <v>559</v>
      </c>
      <c r="C20" s="7" t="s">
        <v>18</v>
      </c>
      <c r="D20" s="9"/>
      <c r="E20" s="7">
        <v>148.42</v>
      </c>
      <c r="F20" s="14">
        <f t="shared" si="0"/>
        <v>158.0673</v>
      </c>
      <c r="G20" s="14">
        <f t="shared" si="1"/>
        <v>0</v>
      </c>
      <c r="H20" s="43" t="s">
        <v>29</v>
      </c>
      <c r="I20" s="44"/>
      <c r="J20" s="45"/>
    </row>
    <row r="21" spans="1:10" ht="15">
      <c r="A21" s="28"/>
      <c r="B21" s="19" t="s">
        <v>571</v>
      </c>
      <c r="C21" s="7" t="s">
        <v>18</v>
      </c>
      <c r="D21" s="9">
        <v>1</v>
      </c>
      <c r="E21" s="7">
        <v>148.42</v>
      </c>
      <c r="F21" s="14">
        <f t="shared" si="0"/>
        <v>158.0673</v>
      </c>
      <c r="G21" s="14">
        <f t="shared" si="1"/>
        <v>158.0673</v>
      </c>
      <c r="H21" s="43" t="s">
        <v>29</v>
      </c>
      <c r="I21" s="44"/>
      <c r="J21" s="45"/>
    </row>
    <row r="22" spans="1:10" ht="15">
      <c r="A22" s="28"/>
      <c r="B22" s="19" t="s">
        <v>575</v>
      </c>
      <c r="C22" s="7" t="s">
        <v>18</v>
      </c>
      <c r="D22" s="9">
        <v>2</v>
      </c>
      <c r="E22" s="7">
        <v>148.42</v>
      </c>
      <c r="F22" s="14">
        <f t="shared" si="0"/>
        <v>158.0673</v>
      </c>
      <c r="G22" s="14">
        <f t="shared" si="1"/>
        <v>316.1346</v>
      </c>
      <c r="H22" s="43" t="s">
        <v>29</v>
      </c>
      <c r="I22" s="44"/>
      <c r="J22" s="45"/>
    </row>
    <row r="23" spans="1:10" ht="15">
      <c r="A23" s="28"/>
      <c r="B23" s="19" t="s">
        <v>580</v>
      </c>
      <c r="C23" s="7" t="s">
        <v>18</v>
      </c>
      <c r="D23" s="9">
        <v>1</v>
      </c>
      <c r="E23" s="7">
        <v>148.42</v>
      </c>
      <c r="F23" s="14">
        <f>E23*1.065</f>
        <v>158.0673</v>
      </c>
      <c r="G23" s="14">
        <f>D23*F23</f>
        <v>158.0673</v>
      </c>
      <c r="H23" s="43" t="s">
        <v>29</v>
      </c>
      <c r="I23" s="44"/>
      <c r="J23" s="45"/>
    </row>
    <row r="24" spans="1:10" ht="15">
      <c r="A24" s="28"/>
      <c r="B24" s="19" t="s">
        <v>569</v>
      </c>
      <c r="C24" s="7" t="s">
        <v>18</v>
      </c>
      <c r="D24" s="9">
        <v>1</v>
      </c>
      <c r="E24" s="7">
        <v>148.42</v>
      </c>
      <c r="F24" s="14">
        <f>E24*1.065</f>
        <v>158.0673</v>
      </c>
      <c r="G24" s="14">
        <f>D24*F24</f>
        <v>158.0673</v>
      </c>
      <c r="H24" s="43" t="s">
        <v>29</v>
      </c>
      <c r="I24" s="44"/>
      <c r="J24" s="45"/>
    </row>
    <row r="25" spans="1:10" ht="15">
      <c r="A25" s="28"/>
      <c r="B25" s="19" t="s">
        <v>581</v>
      </c>
      <c r="C25" s="7" t="s">
        <v>18</v>
      </c>
      <c r="D25" s="9">
        <v>1</v>
      </c>
      <c r="E25" s="7">
        <v>148.42</v>
      </c>
      <c r="F25" s="14">
        <f>E25*1.065</f>
        <v>158.0673</v>
      </c>
      <c r="G25" s="14">
        <f>D25*F25</f>
        <v>158.0673</v>
      </c>
      <c r="H25" s="43" t="s">
        <v>29</v>
      </c>
      <c r="I25" s="44"/>
      <c r="J25" s="45"/>
    </row>
    <row r="26" spans="1:10" ht="15">
      <c r="A26" s="28"/>
      <c r="B26" s="19" t="s">
        <v>582</v>
      </c>
      <c r="C26" s="7" t="s">
        <v>18</v>
      </c>
      <c r="D26" s="9">
        <v>1</v>
      </c>
      <c r="E26" s="7">
        <v>148.42</v>
      </c>
      <c r="F26" s="14">
        <f>E26*1.065</f>
        <v>158.0673</v>
      </c>
      <c r="G26" s="14">
        <f>D26*F26</f>
        <v>158.0673</v>
      </c>
      <c r="H26" s="43" t="s">
        <v>29</v>
      </c>
      <c r="I26" s="44"/>
      <c r="J26" s="45"/>
    </row>
    <row r="27" spans="1:10" ht="15">
      <c r="A27" s="28"/>
      <c r="B27" s="19" t="s">
        <v>591</v>
      </c>
      <c r="C27" s="7" t="s">
        <v>18</v>
      </c>
      <c r="D27" s="9">
        <v>2</v>
      </c>
      <c r="E27" s="7">
        <v>148.42</v>
      </c>
      <c r="F27" s="14">
        <f>E27*1.065</f>
        <v>158.0673</v>
      </c>
      <c r="G27" s="14">
        <f>D27*F27</f>
        <v>316.1346</v>
      </c>
      <c r="H27" s="43" t="s">
        <v>29</v>
      </c>
      <c r="I27" s="44"/>
      <c r="J27" s="45"/>
    </row>
    <row r="28" spans="1:10" ht="15">
      <c r="A28" s="28"/>
      <c r="B28" s="19" t="s">
        <v>583</v>
      </c>
      <c r="C28" s="7" t="s">
        <v>18</v>
      </c>
      <c r="D28" s="9">
        <v>2</v>
      </c>
      <c r="E28" s="7">
        <v>148.42</v>
      </c>
      <c r="F28" s="14">
        <f t="shared" si="0"/>
        <v>158.0673</v>
      </c>
      <c r="G28" s="14">
        <f t="shared" si="1"/>
        <v>316.1346</v>
      </c>
      <c r="H28" s="43" t="s">
        <v>29</v>
      </c>
      <c r="I28" s="44"/>
      <c r="J28" s="45"/>
    </row>
    <row r="29" spans="1:10" ht="15">
      <c r="A29" s="28"/>
      <c r="B29" s="19" t="s">
        <v>576</v>
      </c>
      <c r="C29" s="7" t="s">
        <v>18</v>
      </c>
      <c r="D29" s="9">
        <v>1</v>
      </c>
      <c r="E29" s="7">
        <v>148.42</v>
      </c>
      <c r="F29" s="14">
        <f>E29*1.065</f>
        <v>158.0673</v>
      </c>
      <c r="G29" s="14">
        <f>D29*F29</f>
        <v>158.0673</v>
      </c>
      <c r="H29" s="43" t="s">
        <v>29</v>
      </c>
      <c r="I29" s="44"/>
      <c r="J29" s="45"/>
    </row>
    <row r="30" spans="1:10" ht="15.75">
      <c r="A30" s="26"/>
      <c r="B30" s="26" t="s">
        <v>17</v>
      </c>
      <c r="C30" s="26" t="s">
        <v>18</v>
      </c>
      <c r="D30" s="29">
        <f>SUM(D15:D29)</f>
        <v>23</v>
      </c>
      <c r="E30" s="26"/>
      <c r="F30" s="30"/>
      <c r="G30" s="30">
        <f>SUM(G15:G29)</f>
        <v>3635.5479</v>
      </c>
      <c r="H30" s="55"/>
      <c r="I30" s="56"/>
      <c r="J30" s="57"/>
    </row>
    <row r="31" spans="1:10" ht="15.75">
      <c r="A31" s="7"/>
      <c r="B31" s="52" t="s">
        <v>20</v>
      </c>
      <c r="C31" s="53"/>
      <c r="D31" s="53"/>
      <c r="E31" s="53"/>
      <c r="F31" s="53"/>
      <c r="G31" s="53"/>
      <c r="H31" s="53"/>
      <c r="I31" s="53"/>
      <c r="J31" s="54"/>
    </row>
    <row r="32" spans="1:10" ht="15">
      <c r="A32" s="28"/>
      <c r="B32" s="19" t="s">
        <v>572</v>
      </c>
      <c r="C32" s="7" t="s">
        <v>18</v>
      </c>
      <c r="D32" s="9">
        <v>1</v>
      </c>
      <c r="E32" s="7"/>
      <c r="F32" s="7">
        <v>862</v>
      </c>
      <c r="G32" s="14">
        <f>D32*F32</f>
        <v>862</v>
      </c>
      <c r="H32" s="43" t="s">
        <v>29</v>
      </c>
      <c r="I32" s="44"/>
      <c r="J32" s="45"/>
    </row>
    <row r="33" spans="1:10" ht="15">
      <c r="A33" s="28"/>
      <c r="B33" s="19" t="s">
        <v>55</v>
      </c>
      <c r="C33" s="7" t="s">
        <v>18</v>
      </c>
      <c r="D33" s="9">
        <v>1</v>
      </c>
      <c r="E33" s="7"/>
      <c r="F33" s="7">
        <v>862</v>
      </c>
      <c r="G33" s="14">
        <f>D33*F33</f>
        <v>862</v>
      </c>
      <c r="H33" s="43" t="s">
        <v>29</v>
      </c>
      <c r="I33" s="44"/>
      <c r="J33" s="45"/>
    </row>
    <row r="34" spans="1:10" ht="15">
      <c r="A34" s="28"/>
      <c r="B34" s="19" t="s">
        <v>167</v>
      </c>
      <c r="C34" s="7" t="s">
        <v>18</v>
      </c>
      <c r="D34" s="9">
        <v>1</v>
      </c>
      <c r="E34" s="7"/>
      <c r="F34" s="7">
        <v>862</v>
      </c>
      <c r="G34" s="14">
        <f>D34*F34</f>
        <v>862</v>
      </c>
      <c r="H34" s="43" t="s">
        <v>29</v>
      </c>
      <c r="I34" s="44"/>
      <c r="J34" s="45"/>
    </row>
    <row r="35" spans="1:10" ht="15">
      <c r="A35" s="28"/>
      <c r="B35" s="19" t="s">
        <v>586</v>
      </c>
      <c r="C35" s="7" t="s">
        <v>18</v>
      </c>
      <c r="D35" s="9">
        <v>1</v>
      </c>
      <c r="E35" s="7"/>
      <c r="F35" s="7">
        <v>862</v>
      </c>
      <c r="G35" s="14">
        <f>D35*F35</f>
        <v>862</v>
      </c>
      <c r="H35" s="43" t="s">
        <v>29</v>
      </c>
      <c r="I35" s="44"/>
      <c r="J35" s="45"/>
    </row>
    <row r="36" spans="1:10" ht="15.75">
      <c r="A36" s="26"/>
      <c r="B36" s="26" t="s">
        <v>17</v>
      </c>
      <c r="C36" s="26" t="s">
        <v>18</v>
      </c>
      <c r="D36" s="29">
        <f>SUM(D32:D35)</f>
        <v>4</v>
      </c>
      <c r="E36" s="26"/>
      <c r="F36" s="26"/>
      <c r="G36" s="30">
        <f>SUM(G32:G35)</f>
        <v>3448</v>
      </c>
      <c r="H36" s="55"/>
      <c r="I36" s="56"/>
      <c r="J36" s="57"/>
    </row>
    <row r="37" spans="1:10" ht="15.75">
      <c r="A37" s="7"/>
      <c r="B37" s="52" t="s">
        <v>22</v>
      </c>
      <c r="C37" s="53"/>
      <c r="D37" s="53"/>
      <c r="E37" s="53"/>
      <c r="F37" s="53"/>
      <c r="G37" s="53"/>
      <c r="H37" s="53"/>
      <c r="I37" s="53"/>
      <c r="J37" s="54"/>
    </row>
    <row r="38" spans="1:10" ht="15">
      <c r="A38" s="22"/>
      <c r="B38" s="19" t="s">
        <v>584</v>
      </c>
      <c r="C38" s="7" t="s">
        <v>18</v>
      </c>
      <c r="D38" s="9">
        <v>4</v>
      </c>
      <c r="E38" s="7">
        <v>192.02</v>
      </c>
      <c r="F38" s="14">
        <f aca="true" t="shared" si="2" ref="F38:F44">E38*1.065</f>
        <v>204.50130000000001</v>
      </c>
      <c r="G38" s="14">
        <f aca="true" t="shared" si="3" ref="G38:G44">D38*F38</f>
        <v>818.0052000000001</v>
      </c>
      <c r="H38" s="43" t="s">
        <v>34</v>
      </c>
      <c r="I38" s="44"/>
      <c r="J38" s="45"/>
    </row>
    <row r="39" spans="1:10" ht="15">
      <c r="A39" s="22"/>
      <c r="B39" s="19" t="s">
        <v>579</v>
      </c>
      <c r="C39" s="7" t="s">
        <v>18</v>
      </c>
      <c r="D39" s="9">
        <v>2</v>
      </c>
      <c r="E39" s="7">
        <v>192.02</v>
      </c>
      <c r="F39" s="14">
        <f t="shared" si="2"/>
        <v>204.50130000000001</v>
      </c>
      <c r="G39" s="14">
        <f t="shared" si="3"/>
        <v>409.00260000000003</v>
      </c>
      <c r="H39" s="43" t="s">
        <v>34</v>
      </c>
      <c r="I39" s="44"/>
      <c r="J39" s="45"/>
    </row>
    <row r="40" spans="1:10" ht="15">
      <c r="A40" s="22"/>
      <c r="B40" s="19" t="s">
        <v>587</v>
      </c>
      <c r="C40" s="7" t="s">
        <v>18</v>
      </c>
      <c r="D40" s="9">
        <v>3</v>
      </c>
      <c r="E40" s="7">
        <v>192.02</v>
      </c>
      <c r="F40" s="14">
        <f t="shared" si="2"/>
        <v>204.50130000000001</v>
      </c>
      <c r="G40" s="14">
        <f t="shared" si="3"/>
        <v>613.5039</v>
      </c>
      <c r="H40" s="43" t="s">
        <v>34</v>
      </c>
      <c r="I40" s="44"/>
      <c r="J40" s="45"/>
    </row>
    <row r="41" spans="1:10" ht="15">
      <c r="A41" s="22"/>
      <c r="B41" s="19" t="s">
        <v>590</v>
      </c>
      <c r="C41" s="7" t="s">
        <v>18</v>
      </c>
      <c r="D41" s="9">
        <v>1</v>
      </c>
      <c r="E41" s="7">
        <v>192.02</v>
      </c>
      <c r="F41" s="14">
        <f t="shared" si="2"/>
        <v>204.50130000000001</v>
      </c>
      <c r="G41" s="14">
        <f t="shared" si="3"/>
        <v>204.50130000000001</v>
      </c>
      <c r="H41" s="43" t="s">
        <v>34</v>
      </c>
      <c r="I41" s="44"/>
      <c r="J41" s="45"/>
    </row>
    <row r="42" spans="1:10" ht="15">
      <c r="A42" s="22"/>
      <c r="B42" s="19" t="s">
        <v>500</v>
      </c>
      <c r="C42" s="7" t="s">
        <v>18</v>
      </c>
      <c r="D42" s="9">
        <v>2</v>
      </c>
      <c r="E42" s="7">
        <v>192.02</v>
      </c>
      <c r="F42" s="14">
        <f t="shared" si="2"/>
        <v>204.50130000000001</v>
      </c>
      <c r="G42" s="14">
        <f t="shared" si="3"/>
        <v>409.00260000000003</v>
      </c>
      <c r="H42" s="43" t="s">
        <v>34</v>
      </c>
      <c r="I42" s="44"/>
      <c r="J42" s="45"/>
    </row>
    <row r="43" spans="1:10" ht="15">
      <c r="A43" s="22"/>
      <c r="B43" s="19" t="s">
        <v>588</v>
      </c>
      <c r="C43" s="7" t="s">
        <v>18</v>
      </c>
      <c r="D43" s="9">
        <v>1</v>
      </c>
      <c r="E43" s="7">
        <v>192.02</v>
      </c>
      <c r="F43" s="14">
        <f t="shared" si="2"/>
        <v>204.50130000000001</v>
      </c>
      <c r="G43" s="14">
        <f t="shared" si="3"/>
        <v>204.50130000000001</v>
      </c>
      <c r="H43" s="43" t="s">
        <v>34</v>
      </c>
      <c r="I43" s="44"/>
      <c r="J43" s="45"/>
    </row>
    <row r="44" spans="1:10" ht="15">
      <c r="A44" s="22"/>
      <c r="B44" s="19" t="s">
        <v>589</v>
      </c>
      <c r="C44" s="7" t="s">
        <v>18</v>
      </c>
      <c r="D44" s="9">
        <v>14</v>
      </c>
      <c r="E44" s="7">
        <v>192.02</v>
      </c>
      <c r="F44" s="14">
        <f t="shared" si="2"/>
        <v>204.50130000000001</v>
      </c>
      <c r="G44" s="14">
        <f t="shared" si="3"/>
        <v>2863.0182000000004</v>
      </c>
      <c r="H44" s="43" t="s">
        <v>34</v>
      </c>
      <c r="I44" s="44"/>
      <c r="J44" s="45"/>
    </row>
    <row r="45" spans="1:10" ht="15.75">
      <c r="A45" s="26"/>
      <c r="B45" s="26" t="s">
        <v>17</v>
      </c>
      <c r="C45" s="26" t="s">
        <v>18</v>
      </c>
      <c r="D45" s="29">
        <f>SUM(D38:D44)</f>
        <v>27</v>
      </c>
      <c r="E45" s="26"/>
      <c r="F45" s="26"/>
      <c r="G45" s="30">
        <f>SUM(G38:G44)</f>
        <v>5521.5351</v>
      </c>
      <c r="H45" s="55"/>
      <c r="I45" s="56"/>
      <c r="J45" s="57"/>
    </row>
    <row r="46" spans="1:10" ht="15" customHeight="1">
      <c r="A46" s="7"/>
      <c r="B46" s="52" t="s">
        <v>23</v>
      </c>
      <c r="C46" s="53"/>
      <c r="D46" s="53"/>
      <c r="E46" s="53"/>
      <c r="F46" s="53"/>
      <c r="G46" s="53"/>
      <c r="H46" s="53"/>
      <c r="I46" s="53"/>
      <c r="J46" s="54"/>
    </row>
    <row r="47" spans="1:10" ht="15">
      <c r="A47" s="7"/>
      <c r="B47" s="19" t="s">
        <v>585</v>
      </c>
      <c r="C47" s="7" t="s">
        <v>18</v>
      </c>
      <c r="D47" s="9">
        <v>1</v>
      </c>
      <c r="E47" s="14">
        <v>170.62</v>
      </c>
      <c r="F47" s="14">
        <f>E47*1.065</f>
        <v>181.7103</v>
      </c>
      <c r="G47" s="14">
        <f>D47*F47</f>
        <v>181.7103</v>
      </c>
      <c r="H47" s="43" t="s">
        <v>15</v>
      </c>
      <c r="I47" s="44"/>
      <c r="J47" s="45"/>
    </row>
    <row r="48" spans="1:10" ht="15.75">
      <c r="A48" s="26"/>
      <c r="B48" s="26" t="s">
        <v>19</v>
      </c>
      <c r="C48" s="26" t="s">
        <v>18</v>
      </c>
      <c r="D48" s="29">
        <f>SUM(D47:D47)</f>
        <v>1</v>
      </c>
      <c r="E48" s="26"/>
      <c r="F48" s="26"/>
      <c r="G48" s="30">
        <f>SUM(G47:G47)</f>
        <v>181.7103</v>
      </c>
      <c r="H48" s="55"/>
      <c r="I48" s="56"/>
      <c r="J48" s="57"/>
    </row>
    <row r="49" spans="1:10" ht="13.5" customHeight="1">
      <c r="A49" s="7"/>
      <c r="B49" s="52" t="s">
        <v>531</v>
      </c>
      <c r="C49" s="53"/>
      <c r="D49" s="53"/>
      <c r="E49" s="53"/>
      <c r="F49" s="53"/>
      <c r="G49" s="53"/>
      <c r="H49" s="53"/>
      <c r="I49" s="53"/>
      <c r="J49" s="54"/>
    </row>
    <row r="50" spans="1:10" ht="15">
      <c r="A50" s="7"/>
      <c r="B50" s="19" t="s">
        <v>45</v>
      </c>
      <c r="C50" s="7" t="s">
        <v>18</v>
      </c>
      <c r="D50" s="9">
        <v>2</v>
      </c>
      <c r="E50" s="14">
        <v>2647.87</v>
      </c>
      <c r="F50" s="21">
        <f>E50*1.065</f>
        <v>2819.9815499999995</v>
      </c>
      <c r="G50" s="14">
        <f>D50*F50</f>
        <v>5639.963099999999</v>
      </c>
      <c r="H50" s="23" t="s">
        <v>577</v>
      </c>
      <c r="I50" s="24"/>
      <c r="J50" s="25"/>
    </row>
    <row r="51" spans="1:10" ht="15">
      <c r="A51" s="7"/>
      <c r="B51" s="19" t="s">
        <v>44</v>
      </c>
      <c r="C51" s="7" t="s">
        <v>18</v>
      </c>
      <c r="D51" s="9">
        <v>1</v>
      </c>
      <c r="E51" s="14">
        <v>2647.87</v>
      </c>
      <c r="F51" s="14">
        <f>E51*1.065</f>
        <v>2819.9815499999995</v>
      </c>
      <c r="G51" s="14">
        <f>D51*F51</f>
        <v>2819.9815499999995</v>
      </c>
      <c r="H51" s="23" t="s">
        <v>577</v>
      </c>
      <c r="I51" s="24"/>
      <c r="J51" s="25"/>
    </row>
    <row r="52" spans="1:10" ht="15">
      <c r="A52" s="7"/>
      <c r="B52" s="19" t="s">
        <v>56</v>
      </c>
      <c r="C52" s="7" t="s">
        <v>18</v>
      </c>
      <c r="D52" s="9">
        <v>1</v>
      </c>
      <c r="E52" s="14">
        <v>2647.87</v>
      </c>
      <c r="F52" s="14">
        <f>E52*1.065</f>
        <v>2819.9815499999995</v>
      </c>
      <c r="G52" s="14">
        <f>D52*F52</f>
        <v>2819.9815499999995</v>
      </c>
      <c r="H52" s="23" t="s">
        <v>577</v>
      </c>
      <c r="I52" s="24"/>
      <c r="J52" s="25"/>
    </row>
    <row r="53" spans="1:10" ht="13.5" customHeight="1">
      <c r="A53" s="26"/>
      <c r="B53" s="26" t="s">
        <v>19</v>
      </c>
      <c r="C53" s="26" t="s">
        <v>18</v>
      </c>
      <c r="D53" s="29">
        <f>SUM(D50:D52)</f>
        <v>4</v>
      </c>
      <c r="E53" s="26"/>
      <c r="F53" s="26"/>
      <c r="G53" s="30">
        <f>SUM(G50:G52)</f>
        <v>11279.926199999998</v>
      </c>
      <c r="H53" s="55"/>
      <c r="I53" s="56"/>
      <c r="J53" s="57"/>
    </row>
    <row r="54" spans="1:10" ht="16.5" customHeight="1">
      <c r="A54" s="7"/>
      <c r="B54" s="52" t="s">
        <v>24</v>
      </c>
      <c r="C54" s="44"/>
      <c r="D54" s="44"/>
      <c r="E54" s="44"/>
      <c r="F54" s="44"/>
      <c r="G54" s="44"/>
      <c r="H54" s="44"/>
      <c r="I54" s="44"/>
      <c r="J54" s="45"/>
    </row>
    <row r="55" spans="1:10" ht="16.5" customHeight="1">
      <c r="A55" s="7"/>
      <c r="B55" s="19" t="s">
        <v>229</v>
      </c>
      <c r="C55" s="7" t="s">
        <v>18</v>
      </c>
      <c r="D55" s="9">
        <v>1</v>
      </c>
      <c r="E55" s="7">
        <v>618.53</v>
      </c>
      <c r="F55" s="14">
        <v>658.73</v>
      </c>
      <c r="G55" s="14">
        <f aca="true" t="shared" si="4" ref="G55:G60">D55*F55</f>
        <v>658.73</v>
      </c>
      <c r="H55" s="43" t="s">
        <v>593</v>
      </c>
      <c r="I55" s="44"/>
      <c r="J55" s="45"/>
    </row>
    <row r="56" spans="1:10" ht="16.5" customHeight="1">
      <c r="A56" s="7"/>
      <c r="B56" s="19" t="s">
        <v>229</v>
      </c>
      <c r="C56" s="7" t="s">
        <v>18</v>
      </c>
      <c r="D56" s="9">
        <v>2</v>
      </c>
      <c r="E56" s="7">
        <v>618.53</v>
      </c>
      <c r="F56" s="14">
        <v>658.73</v>
      </c>
      <c r="G56" s="14">
        <f t="shared" si="4"/>
        <v>1317.46</v>
      </c>
      <c r="H56" s="43" t="s">
        <v>594</v>
      </c>
      <c r="I56" s="44"/>
      <c r="J56" s="45"/>
    </row>
    <row r="57" spans="1:10" ht="16.5" customHeight="1">
      <c r="A57" s="7"/>
      <c r="B57" s="19" t="s">
        <v>229</v>
      </c>
      <c r="C57" s="7" t="s">
        <v>18</v>
      </c>
      <c r="D57" s="9">
        <v>14</v>
      </c>
      <c r="E57" s="7">
        <v>618.53</v>
      </c>
      <c r="F57" s="14">
        <v>658.73</v>
      </c>
      <c r="G57" s="14">
        <f t="shared" si="4"/>
        <v>9222.220000000001</v>
      </c>
      <c r="H57" s="43" t="s">
        <v>595</v>
      </c>
      <c r="I57" s="44"/>
      <c r="J57" s="45"/>
    </row>
    <row r="58" spans="1:10" ht="13.5" customHeight="1">
      <c r="A58" s="7"/>
      <c r="B58" s="8" t="s">
        <v>35</v>
      </c>
      <c r="C58" s="7" t="s">
        <v>18</v>
      </c>
      <c r="D58" s="9">
        <v>4</v>
      </c>
      <c r="E58" s="9">
        <v>12.59</v>
      </c>
      <c r="F58" s="14">
        <f>E58*1.065</f>
        <v>13.408349999999999</v>
      </c>
      <c r="G58" s="14">
        <f t="shared" si="4"/>
        <v>53.633399999999995</v>
      </c>
      <c r="H58" s="23"/>
      <c r="I58" s="24"/>
      <c r="J58" s="25"/>
    </row>
    <row r="59" spans="1:10" ht="16.5" customHeight="1">
      <c r="A59" s="7"/>
      <c r="B59" s="8" t="s">
        <v>37</v>
      </c>
      <c r="C59" s="7" t="s">
        <v>36</v>
      </c>
      <c r="D59" s="9">
        <v>0.016</v>
      </c>
      <c r="E59" s="9">
        <v>661.94</v>
      </c>
      <c r="F59" s="14">
        <f>E59*1.065</f>
        <v>704.9661</v>
      </c>
      <c r="G59" s="14">
        <f t="shared" si="4"/>
        <v>11.2794576</v>
      </c>
      <c r="H59" s="23"/>
      <c r="I59" s="24"/>
      <c r="J59" s="25"/>
    </row>
    <row r="60" spans="1:10" ht="16.5" customHeight="1">
      <c r="A60" s="7"/>
      <c r="B60" s="8" t="s">
        <v>38</v>
      </c>
      <c r="C60" s="7" t="s">
        <v>36</v>
      </c>
      <c r="D60" s="9">
        <v>0.124</v>
      </c>
      <c r="E60" s="7">
        <v>152.99</v>
      </c>
      <c r="F60" s="14">
        <f>E60*1.065</f>
        <v>162.93435</v>
      </c>
      <c r="G60" s="14">
        <f t="shared" si="4"/>
        <v>20.2038594</v>
      </c>
      <c r="H60" s="23"/>
      <c r="I60" s="24"/>
      <c r="J60" s="25"/>
    </row>
    <row r="61" spans="1:10" ht="16.5" customHeight="1">
      <c r="A61" s="26"/>
      <c r="B61" s="26" t="s">
        <v>17</v>
      </c>
      <c r="C61" s="26"/>
      <c r="D61" s="29">
        <f>D57+D56+D55</f>
        <v>17</v>
      </c>
      <c r="E61" s="26"/>
      <c r="F61" s="26"/>
      <c r="G61" s="30">
        <f>SUM(G55:G60)</f>
        <v>11283.526717000002</v>
      </c>
      <c r="H61" s="55"/>
      <c r="I61" s="56"/>
      <c r="J61" s="57"/>
    </row>
    <row r="62" spans="1:10" ht="15.75">
      <c r="A62" s="10"/>
      <c r="B62" s="10" t="s">
        <v>25</v>
      </c>
      <c r="C62" s="10"/>
      <c r="D62" s="10"/>
      <c r="E62" s="10"/>
      <c r="F62" s="10"/>
      <c r="G62" s="11">
        <f>G13+G30+G36+G45+G48+G53+G61</f>
        <v>36918.846217</v>
      </c>
      <c r="H62" s="49"/>
      <c r="I62" s="50"/>
      <c r="J62" s="51"/>
    </row>
    <row r="63" spans="1:10" ht="15.75">
      <c r="A63" s="12"/>
      <c r="B63" s="13"/>
      <c r="C63" s="13"/>
      <c r="D63" s="13"/>
      <c r="E63" s="13"/>
      <c r="F63" s="13"/>
      <c r="G63" s="13"/>
      <c r="H63" s="13"/>
      <c r="I63" s="13"/>
      <c r="J63" s="12"/>
    </row>
    <row r="64" spans="1:10" ht="15.75">
      <c r="A64" s="12"/>
      <c r="B64" s="13"/>
      <c r="C64" s="13"/>
      <c r="D64" s="13"/>
      <c r="E64" s="13"/>
      <c r="F64" s="13"/>
      <c r="G64" s="13"/>
      <c r="H64" s="13"/>
      <c r="I64" s="13"/>
      <c r="J64" s="12"/>
    </row>
    <row r="65" spans="1:10" ht="15.75">
      <c r="A65" s="12"/>
      <c r="B65" s="13" t="s">
        <v>26</v>
      </c>
      <c r="C65" s="13"/>
      <c r="D65" s="13"/>
      <c r="E65" s="13"/>
      <c r="F65" s="13"/>
      <c r="G65" s="13"/>
      <c r="H65" s="13"/>
      <c r="I65" s="13"/>
      <c r="J65" s="12"/>
    </row>
    <row r="66" spans="1:10" ht="15.75">
      <c r="A66" s="12"/>
      <c r="B66" s="13" t="s">
        <v>27</v>
      </c>
      <c r="C66" s="13"/>
      <c r="D66" s="13"/>
      <c r="E66" s="13"/>
      <c r="F66" s="13"/>
      <c r="G66" s="13"/>
      <c r="H66" s="13" t="s">
        <v>28</v>
      </c>
      <c r="I66" s="13"/>
      <c r="J66" s="12"/>
    </row>
  </sheetData>
  <sheetProtection/>
  <mergeCells count="52">
    <mergeCell ref="A1:J1"/>
    <mergeCell ref="A2:J2"/>
    <mergeCell ref="A3:J3"/>
    <mergeCell ref="F4:F5"/>
    <mergeCell ref="H4:J4"/>
    <mergeCell ref="H5:J5"/>
    <mergeCell ref="H6:J6"/>
    <mergeCell ref="B7:J7"/>
    <mergeCell ref="H13:J13"/>
    <mergeCell ref="B14:J14"/>
    <mergeCell ref="H15:J15"/>
    <mergeCell ref="H17:J17"/>
    <mergeCell ref="H18:J18"/>
    <mergeCell ref="H20:J20"/>
    <mergeCell ref="H23:J23"/>
    <mergeCell ref="H21:J21"/>
    <mergeCell ref="H22:J22"/>
    <mergeCell ref="H28:J28"/>
    <mergeCell ref="H19:J19"/>
    <mergeCell ref="H24:J24"/>
    <mergeCell ref="H27:J27"/>
    <mergeCell ref="H25:J25"/>
    <mergeCell ref="H29:J29"/>
    <mergeCell ref="H26:J26"/>
    <mergeCell ref="H30:J30"/>
    <mergeCell ref="B31:J31"/>
    <mergeCell ref="H32:J32"/>
    <mergeCell ref="H33:J33"/>
    <mergeCell ref="H34:J34"/>
    <mergeCell ref="H47:J47"/>
    <mergeCell ref="H43:J43"/>
    <mergeCell ref="H40:J40"/>
    <mergeCell ref="H42:J42"/>
    <mergeCell ref="H41:J41"/>
    <mergeCell ref="H57:J57"/>
    <mergeCell ref="H35:J35"/>
    <mergeCell ref="H36:J36"/>
    <mergeCell ref="B37:J37"/>
    <mergeCell ref="H38:J38"/>
    <mergeCell ref="H39:J39"/>
    <mergeCell ref="B49:J49"/>
    <mergeCell ref="H53:J53"/>
    <mergeCell ref="H61:J61"/>
    <mergeCell ref="H62:J62"/>
    <mergeCell ref="H16:J16"/>
    <mergeCell ref="H48:J48"/>
    <mergeCell ref="H55:J55"/>
    <mergeCell ref="B54:J54"/>
    <mergeCell ref="H44:J44"/>
    <mergeCell ref="H45:J45"/>
    <mergeCell ref="H56:J56"/>
    <mergeCell ref="B46:J46"/>
  </mergeCells>
  <printOptions/>
  <pageMargins left="0.21" right="0.18" top="0.22" bottom="0.25" header="0.2" footer="0.25"/>
  <pageSetup fitToHeight="0" fitToWidth="1"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I76"/>
  <sheetViews>
    <sheetView zoomScalePageLayoutView="0" workbookViewId="0" topLeftCell="A51">
      <selection activeCell="J51" sqref="J1:M16384"/>
    </sheetView>
  </sheetViews>
  <sheetFormatPr defaultColWidth="9.140625" defaultRowHeight="12.75"/>
  <cols>
    <col min="1" max="1" width="8.140625" style="0" customWidth="1"/>
    <col min="2" max="2" width="41.8515625" style="0" customWidth="1"/>
    <col min="3" max="3" width="6.57421875" style="0" customWidth="1"/>
    <col min="4" max="5" width="9.57421875" style="0" customWidth="1"/>
    <col min="6" max="6" width="14.57421875" style="0" customWidth="1"/>
    <col min="9" max="9" width="24.421875" style="0" customWidth="1"/>
  </cols>
  <sheetData>
    <row r="1" spans="1:9" ht="15.75">
      <c r="A1" s="32" t="s">
        <v>0</v>
      </c>
      <c r="B1" s="33"/>
      <c r="C1" s="33"/>
      <c r="D1" s="33"/>
      <c r="E1" s="33"/>
      <c r="F1" s="33"/>
      <c r="G1" s="33"/>
      <c r="H1" s="33"/>
      <c r="I1" s="34"/>
    </row>
    <row r="2" spans="1:9" ht="15.75">
      <c r="A2" s="32" t="s">
        <v>165</v>
      </c>
      <c r="B2" s="33"/>
      <c r="C2" s="33"/>
      <c r="D2" s="33"/>
      <c r="E2" s="33"/>
      <c r="F2" s="33"/>
      <c r="G2" s="33"/>
      <c r="H2" s="33"/>
      <c r="I2" s="34"/>
    </row>
    <row r="3" spans="1:9" ht="15.75">
      <c r="A3" s="35" t="s">
        <v>1</v>
      </c>
      <c r="B3" s="36"/>
      <c r="C3" s="36"/>
      <c r="D3" s="36"/>
      <c r="E3" s="36"/>
      <c r="F3" s="36"/>
      <c r="G3" s="36"/>
      <c r="H3" s="36"/>
      <c r="I3" s="37"/>
    </row>
    <row r="4" spans="1:9" ht="12.7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40" t="s">
        <v>8</v>
      </c>
      <c r="H4" s="41"/>
      <c r="I4" s="42"/>
    </row>
    <row r="5" spans="1:9" ht="12.75">
      <c r="A5" s="1" t="s">
        <v>30</v>
      </c>
      <c r="B5" s="1" t="s">
        <v>9</v>
      </c>
      <c r="C5" s="1" t="s">
        <v>10</v>
      </c>
      <c r="D5" s="1" t="s">
        <v>11</v>
      </c>
      <c r="E5" s="1"/>
      <c r="F5" s="1"/>
      <c r="G5" s="40"/>
      <c r="H5" s="41"/>
      <c r="I5" s="42"/>
    </row>
    <row r="6" spans="1:9" ht="14.25" customHeight="1">
      <c r="A6" s="2"/>
      <c r="B6" s="3" t="s">
        <v>12</v>
      </c>
      <c r="C6" s="2"/>
      <c r="D6" s="2"/>
      <c r="E6" s="2"/>
      <c r="F6" s="2"/>
      <c r="G6" s="32"/>
      <c r="H6" s="33"/>
      <c r="I6" s="34"/>
    </row>
    <row r="7" spans="1:9" ht="15.75">
      <c r="A7" s="2"/>
      <c r="B7" s="46" t="s">
        <v>13</v>
      </c>
      <c r="C7" s="47"/>
      <c r="D7" s="47"/>
      <c r="E7" s="47"/>
      <c r="F7" s="47"/>
      <c r="G7" s="47"/>
      <c r="H7" s="47"/>
      <c r="I7" s="48"/>
    </row>
    <row r="8" spans="1:9" ht="15">
      <c r="A8" s="22"/>
      <c r="B8" s="19" t="s">
        <v>182</v>
      </c>
      <c r="C8" s="7" t="s">
        <v>14</v>
      </c>
      <c r="D8" s="16">
        <v>2.5</v>
      </c>
      <c r="E8" s="7">
        <v>232</v>
      </c>
      <c r="F8" s="7">
        <f>D8*E8</f>
        <v>580</v>
      </c>
      <c r="G8" s="23" t="s">
        <v>47</v>
      </c>
      <c r="H8" s="24"/>
      <c r="I8" s="25"/>
    </row>
    <row r="9" spans="1:9" ht="15">
      <c r="A9" s="22"/>
      <c r="B9" s="19" t="s">
        <v>183</v>
      </c>
      <c r="C9" s="7" t="s">
        <v>14</v>
      </c>
      <c r="D9" s="16">
        <v>1.5</v>
      </c>
      <c r="E9" s="7">
        <v>232</v>
      </c>
      <c r="F9" s="7">
        <f aca="true" t="shared" si="0" ref="F9:F20">D9*E9</f>
        <v>348</v>
      </c>
      <c r="G9" s="23" t="s">
        <v>47</v>
      </c>
      <c r="H9" s="24"/>
      <c r="I9" s="25"/>
    </row>
    <row r="10" spans="1:9" ht="15">
      <c r="A10" s="22"/>
      <c r="B10" s="19" t="s">
        <v>187</v>
      </c>
      <c r="C10" s="7" t="s">
        <v>14</v>
      </c>
      <c r="D10" s="16">
        <v>2.5</v>
      </c>
      <c r="E10" s="7">
        <v>232</v>
      </c>
      <c r="F10" s="7">
        <f>D10*E10</f>
        <v>580</v>
      </c>
      <c r="G10" s="23" t="s">
        <v>29</v>
      </c>
      <c r="H10" s="24"/>
      <c r="I10" s="25"/>
    </row>
    <row r="11" spans="1:9" ht="15">
      <c r="A11" s="22"/>
      <c r="B11" s="19" t="s">
        <v>57</v>
      </c>
      <c r="C11" s="7" t="s">
        <v>14</v>
      </c>
      <c r="D11" s="16">
        <v>1.5</v>
      </c>
      <c r="E11" s="7">
        <v>232</v>
      </c>
      <c r="F11" s="7">
        <f>D11*E11</f>
        <v>348</v>
      </c>
      <c r="G11" s="23" t="s">
        <v>47</v>
      </c>
      <c r="H11" s="24"/>
      <c r="I11" s="25"/>
    </row>
    <row r="12" spans="1:9" ht="15">
      <c r="A12" s="22"/>
      <c r="B12" s="19" t="s">
        <v>132</v>
      </c>
      <c r="C12" s="7" t="s">
        <v>14</v>
      </c>
      <c r="D12" s="16">
        <v>1.5</v>
      </c>
      <c r="E12" s="7">
        <v>232</v>
      </c>
      <c r="F12" s="7">
        <f>D12*E12</f>
        <v>348</v>
      </c>
      <c r="G12" s="23" t="s">
        <v>47</v>
      </c>
      <c r="H12" s="24"/>
      <c r="I12" s="25"/>
    </row>
    <row r="13" spans="1:9" ht="15">
      <c r="A13" s="22"/>
      <c r="B13" s="19" t="s">
        <v>184</v>
      </c>
      <c r="C13" s="7" t="s">
        <v>14</v>
      </c>
      <c r="D13" s="16">
        <v>1</v>
      </c>
      <c r="E13" s="7">
        <v>232</v>
      </c>
      <c r="F13" s="7">
        <f t="shared" si="0"/>
        <v>232</v>
      </c>
      <c r="G13" s="23" t="s">
        <v>47</v>
      </c>
      <c r="H13" s="24"/>
      <c r="I13" s="25"/>
    </row>
    <row r="14" spans="1:9" ht="15">
      <c r="A14" s="22"/>
      <c r="B14" s="19" t="s">
        <v>186</v>
      </c>
      <c r="C14" s="7" t="s">
        <v>14</v>
      </c>
      <c r="D14" s="17">
        <v>8.75</v>
      </c>
      <c r="E14" s="7">
        <v>232</v>
      </c>
      <c r="F14" s="7">
        <f>D14*E14</f>
        <v>2030</v>
      </c>
      <c r="G14" s="23" t="s">
        <v>29</v>
      </c>
      <c r="H14" s="24"/>
      <c r="I14" s="25"/>
    </row>
    <row r="15" spans="1:9" ht="15">
      <c r="A15" s="22"/>
      <c r="B15" s="19" t="s">
        <v>180</v>
      </c>
      <c r="C15" s="7" t="s">
        <v>14</v>
      </c>
      <c r="D15" s="16">
        <v>0.5</v>
      </c>
      <c r="E15" s="7">
        <v>232</v>
      </c>
      <c r="F15" s="7">
        <f>D15*E15</f>
        <v>116</v>
      </c>
      <c r="G15" s="23" t="s">
        <v>47</v>
      </c>
      <c r="H15" s="24"/>
      <c r="I15" s="25"/>
    </row>
    <row r="16" spans="1:9" ht="15">
      <c r="A16" s="22"/>
      <c r="B16" s="19" t="s">
        <v>193</v>
      </c>
      <c r="C16" s="7" t="s">
        <v>14</v>
      </c>
      <c r="D16" s="16">
        <v>4.5</v>
      </c>
      <c r="E16" s="7">
        <v>232</v>
      </c>
      <c r="F16" s="7">
        <f>D16*E16</f>
        <v>1044</v>
      </c>
      <c r="G16" s="23" t="s">
        <v>47</v>
      </c>
      <c r="H16" s="24"/>
      <c r="I16" s="25"/>
    </row>
    <row r="17" spans="1:9" ht="15">
      <c r="A17" s="22"/>
      <c r="B17" s="19" t="s">
        <v>41</v>
      </c>
      <c r="C17" s="7" t="s">
        <v>14</v>
      </c>
      <c r="D17" s="16">
        <v>1.5</v>
      </c>
      <c r="E17" s="7">
        <v>232</v>
      </c>
      <c r="F17" s="7">
        <f t="shared" si="0"/>
        <v>348</v>
      </c>
      <c r="G17" s="23" t="s">
        <v>47</v>
      </c>
      <c r="H17" s="24"/>
      <c r="I17" s="25"/>
    </row>
    <row r="18" spans="1:9" ht="15" customHeight="1">
      <c r="A18" s="22"/>
      <c r="B18" s="19" t="s">
        <v>171</v>
      </c>
      <c r="C18" s="7" t="s">
        <v>14</v>
      </c>
      <c r="D18" s="16">
        <v>1</v>
      </c>
      <c r="E18" s="7">
        <v>232</v>
      </c>
      <c r="F18" s="7">
        <f t="shared" si="0"/>
        <v>232</v>
      </c>
      <c r="G18" s="23" t="s">
        <v>61</v>
      </c>
      <c r="H18" s="24"/>
      <c r="I18" s="25"/>
    </row>
    <row r="19" spans="1:9" ht="15" customHeight="1">
      <c r="A19" s="22"/>
      <c r="B19" s="19" t="s">
        <v>169</v>
      </c>
      <c r="C19" s="7" t="s">
        <v>14</v>
      </c>
      <c r="D19" s="16">
        <v>1</v>
      </c>
      <c r="E19" s="7">
        <v>232</v>
      </c>
      <c r="F19" s="7">
        <f t="shared" si="0"/>
        <v>232</v>
      </c>
      <c r="G19" s="23" t="s">
        <v>170</v>
      </c>
      <c r="H19" s="24"/>
      <c r="I19" s="25"/>
    </row>
    <row r="20" spans="1:9" ht="15" customHeight="1">
      <c r="A20" s="22"/>
      <c r="B20" s="19" t="s">
        <v>168</v>
      </c>
      <c r="C20" s="7" t="s">
        <v>14</v>
      </c>
      <c r="D20" s="16">
        <v>1</v>
      </c>
      <c r="E20" s="7">
        <v>232</v>
      </c>
      <c r="F20" s="7">
        <f t="shared" si="0"/>
        <v>232</v>
      </c>
      <c r="G20" s="23" t="s">
        <v>141</v>
      </c>
      <c r="H20" s="24"/>
      <c r="I20" s="25"/>
    </row>
    <row r="21" spans="1:9" ht="15.75">
      <c r="A21" s="7"/>
      <c r="B21" s="26" t="s">
        <v>17</v>
      </c>
      <c r="C21" s="26" t="s">
        <v>14</v>
      </c>
      <c r="D21" s="31">
        <f>SUM(D8:D20)</f>
        <v>28.75</v>
      </c>
      <c r="E21" s="26"/>
      <c r="F21" s="30">
        <f>SUM(F8:F20)</f>
        <v>6670</v>
      </c>
      <c r="G21" s="43"/>
      <c r="H21" s="44"/>
      <c r="I21" s="45"/>
    </row>
    <row r="22" spans="1:9" ht="15.75">
      <c r="A22" s="7"/>
      <c r="B22" s="52" t="s">
        <v>21</v>
      </c>
      <c r="C22" s="53"/>
      <c r="D22" s="53"/>
      <c r="E22" s="53"/>
      <c r="F22" s="53"/>
      <c r="G22" s="53"/>
      <c r="H22" s="53"/>
      <c r="I22" s="54"/>
    </row>
    <row r="23" spans="1:9" ht="15">
      <c r="A23" s="28"/>
      <c r="B23" s="19" t="s">
        <v>197</v>
      </c>
      <c r="C23" s="7" t="s">
        <v>18</v>
      </c>
      <c r="D23" s="9">
        <v>2</v>
      </c>
      <c r="E23" s="7">
        <v>171.64</v>
      </c>
      <c r="F23" s="7">
        <f>D23*E23</f>
        <v>343.28</v>
      </c>
      <c r="G23" s="43" t="s">
        <v>29</v>
      </c>
      <c r="H23" s="44"/>
      <c r="I23" s="45"/>
    </row>
    <row r="24" spans="1:9" ht="15">
      <c r="A24" s="28"/>
      <c r="B24" s="19" t="s">
        <v>188</v>
      </c>
      <c r="C24" s="7" t="s">
        <v>18</v>
      </c>
      <c r="D24" s="9">
        <v>2</v>
      </c>
      <c r="E24" s="7">
        <v>171.64</v>
      </c>
      <c r="F24" s="7">
        <f>D24*E24</f>
        <v>343.28</v>
      </c>
      <c r="G24" s="43" t="s">
        <v>29</v>
      </c>
      <c r="H24" s="44"/>
      <c r="I24" s="45"/>
    </row>
    <row r="25" spans="1:9" ht="15">
      <c r="A25" s="28"/>
      <c r="B25" s="19" t="s">
        <v>200</v>
      </c>
      <c r="C25" s="7" t="s">
        <v>18</v>
      </c>
      <c r="D25" s="9">
        <v>2</v>
      </c>
      <c r="E25" s="7">
        <v>171.64</v>
      </c>
      <c r="F25" s="7">
        <f aca="true" t="shared" si="1" ref="F25:F34">D25*E25</f>
        <v>343.28</v>
      </c>
      <c r="G25" s="43" t="s">
        <v>29</v>
      </c>
      <c r="H25" s="44"/>
      <c r="I25" s="45"/>
    </row>
    <row r="26" spans="1:9" ht="15">
      <c r="A26" s="28"/>
      <c r="B26" s="19" t="s">
        <v>185</v>
      </c>
      <c r="C26" s="7" t="s">
        <v>18</v>
      </c>
      <c r="D26" s="9">
        <v>2</v>
      </c>
      <c r="E26" s="7">
        <v>171.64</v>
      </c>
      <c r="F26" s="7">
        <f t="shared" si="1"/>
        <v>343.28</v>
      </c>
      <c r="G26" s="43" t="s">
        <v>29</v>
      </c>
      <c r="H26" s="44"/>
      <c r="I26" s="45"/>
    </row>
    <row r="27" spans="1:9" ht="15">
      <c r="A27" s="28"/>
      <c r="B27" s="19" t="s">
        <v>173</v>
      </c>
      <c r="C27" s="7" t="s">
        <v>18</v>
      </c>
      <c r="D27" s="9">
        <v>2</v>
      </c>
      <c r="E27" s="7">
        <v>171.64</v>
      </c>
      <c r="F27" s="7">
        <f t="shared" si="1"/>
        <v>343.28</v>
      </c>
      <c r="G27" s="43" t="s">
        <v>29</v>
      </c>
      <c r="H27" s="44"/>
      <c r="I27" s="45"/>
    </row>
    <row r="28" spans="1:9" ht="15">
      <c r="A28" s="28"/>
      <c r="B28" s="19" t="s">
        <v>175</v>
      </c>
      <c r="C28" s="7" t="s">
        <v>18</v>
      </c>
      <c r="D28" s="9">
        <v>4</v>
      </c>
      <c r="E28" s="7">
        <v>171.64</v>
      </c>
      <c r="F28" s="7">
        <f>D28*E28</f>
        <v>686.56</v>
      </c>
      <c r="G28" s="43" t="s">
        <v>29</v>
      </c>
      <c r="H28" s="44"/>
      <c r="I28" s="45"/>
    </row>
    <row r="29" spans="1:9" ht="15">
      <c r="A29" s="28"/>
      <c r="B29" s="19" t="s">
        <v>177</v>
      </c>
      <c r="C29" s="7" t="s">
        <v>18</v>
      </c>
      <c r="D29" s="9">
        <v>3</v>
      </c>
      <c r="E29" s="7">
        <v>171.64</v>
      </c>
      <c r="F29" s="7">
        <f>D29*E29</f>
        <v>514.92</v>
      </c>
      <c r="G29" s="43" t="s">
        <v>29</v>
      </c>
      <c r="H29" s="44"/>
      <c r="I29" s="45"/>
    </row>
    <row r="30" spans="1:9" ht="15">
      <c r="A30" s="28"/>
      <c r="B30" s="19" t="s">
        <v>179</v>
      </c>
      <c r="C30" s="7" t="s">
        <v>18</v>
      </c>
      <c r="D30" s="9">
        <v>1</v>
      </c>
      <c r="E30" s="7">
        <v>171.64</v>
      </c>
      <c r="F30" s="7">
        <f t="shared" si="1"/>
        <v>171.64</v>
      </c>
      <c r="G30" s="43" t="s">
        <v>29</v>
      </c>
      <c r="H30" s="44"/>
      <c r="I30" s="45"/>
    </row>
    <row r="31" spans="1:9" ht="15">
      <c r="A31" s="28"/>
      <c r="B31" s="19" t="s">
        <v>174</v>
      </c>
      <c r="C31" s="7" t="s">
        <v>18</v>
      </c>
      <c r="D31" s="9">
        <v>1</v>
      </c>
      <c r="E31" s="7">
        <v>171.64</v>
      </c>
      <c r="F31" s="7">
        <f t="shared" si="1"/>
        <v>171.64</v>
      </c>
      <c r="G31" s="43" t="s">
        <v>29</v>
      </c>
      <c r="H31" s="44"/>
      <c r="I31" s="45"/>
    </row>
    <row r="32" spans="1:9" ht="15">
      <c r="A32" s="28"/>
      <c r="B32" s="19" t="s">
        <v>166</v>
      </c>
      <c r="C32" s="7" t="s">
        <v>18</v>
      </c>
      <c r="D32" s="9">
        <v>3</v>
      </c>
      <c r="E32" s="7">
        <v>171.64</v>
      </c>
      <c r="F32" s="7">
        <f t="shared" si="1"/>
        <v>514.92</v>
      </c>
      <c r="G32" s="43" t="s">
        <v>29</v>
      </c>
      <c r="H32" s="44"/>
      <c r="I32" s="45"/>
    </row>
    <row r="33" spans="1:9" ht="15">
      <c r="A33" s="28"/>
      <c r="B33" s="19" t="s">
        <v>178</v>
      </c>
      <c r="C33" s="7" t="s">
        <v>18</v>
      </c>
      <c r="D33" s="9">
        <v>4</v>
      </c>
      <c r="E33" s="7">
        <v>171.64</v>
      </c>
      <c r="F33" s="7">
        <f>D33*E33</f>
        <v>686.56</v>
      </c>
      <c r="G33" s="43" t="s">
        <v>29</v>
      </c>
      <c r="H33" s="44"/>
      <c r="I33" s="45"/>
    </row>
    <row r="34" spans="1:9" ht="15">
      <c r="A34" s="28"/>
      <c r="B34" s="19" t="s">
        <v>167</v>
      </c>
      <c r="C34" s="7" t="s">
        <v>18</v>
      </c>
      <c r="D34" s="9">
        <v>1</v>
      </c>
      <c r="E34" s="7">
        <v>171.64</v>
      </c>
      <c r="F34" s="7">
        <f t="shared" si="1"/>
        <v>171.64</v>
      </c>
      <c r="G34" s="43" t="s">
        <v>29</v>
      </c>
      <c r="H34" s="44"/>
      <c r="I34" s="45"/>
    </row>
    <row r="35" spans="1:9" ht="15.75">
      <c r="A35" s="26"/>
      <c r="B35" s="26" t="s">
        <v>17</v>
      </c>
      <c r="C35" s="26" t="s">
        <v>18</v>
      </c>
      <c r="D35" s="29">
        <f>SUM(D23:D34)</f>
        <v>27</v>
      </c>
      <c r="E35" s="26"/>
      <c r="F35" s="26">
        <f>SUM(F23:F34)</f>
        <v>4634.28</v>
      </c>
      <c r="G35" s="55"/>
      <c r="H35" s="56"/>
      <c r="I35" s="57"/>
    </row>
    <row r="36" spans="1:9" ht="15.75">
      <c r="A36" s="7"/>
      <c r="B36" s="52" t="s">
        <v>20</v>
      </c>
      <c r="C36" s="53"/>
      <c r="D36" s="53"/>
      <c r="E36" s="53"/>
      <c r="F36" s="53"/>
      <c r="G36" s="53"/>
      <c r="H36" s="53"/>
      <c r="I36" s="54"/>
    </row>
    <row r="37" spans="1:9" ht="15">
      <c r="A37" s="28"/>
      <c r="B37" s="19" t="s">
        <v>172</v>
      </c>
      <c r="C37" s="7" t="s">
        <v>18</v>
      </c>
      <c r="D37" s="9">
        <v>4</v>
      </c>
      <c r="E37" s="7">
        <v>782</v>
      </c>
      <c r="F37" s="7">
        <f>D37*E37</f>
        <v>3128</v>
      </c>
      <c r="G37" s="43" t="s">
        <v>29</v>
      </c>
      <c r="H37" s="44"/>
      <c r="I37" s="45"/>
    </row>
    <row r="38" spans="1:9" ht="15">
      <c r="A38" s="28"/>
      <c r="B38" s="19" t="s">
        <v>176</v>
      </c>
      <c r="C38" s="7" t="s">
        <v>18</v>
      </c>
      <c r="D38" s="9">
        <v>1</v>
      </c>
      <c r="E38" s="7">
        <v>782</v>
      </c>
      <c r="F38" s="7">
        <f>D38*E38</f>
        <v>782</v>
      </c>
      <c r="G38" s="43" t="s">
        <v>29</v>
      </c>
      <c r="H38" s="44"/>
      <c r="I38" s="45"/>
    </row>
    <row r="39" spans="1:9" ht="15">
      <c r="A39" s="28"/>
      <c r="B39" s="19" t="s">
        <v>55</v>
      </c>
      <c r="C39" s="7" t="s">
        <v>18</v>
      </c>
      <c r="D39" s="9">
        <v>1</v>
      </c>
      <c r="E39" s="7">
        <v>782</v>
      </c>
      <c r="F39" s="7">
        <f>D39*E39</f>
        <v>782</v>
      </c>
      <c r="G39" s="43" t="s">
        <v>29</v>
      </c>
      <c r="H39" s="44"/>
      <c r="I39" s="45"/>
    </row>
    <row r="40" spans="1:9" ht="15.75">
      <c r="A40" s="26"/>
      <c r="B40" s="26" t="s">
        <v>17</v>
      </c>
      <c r="C40" s="26" t="s">
        <v>18</v>
      </c>
      <c r="D40" s="29">
        <f>SUM(D37:D39)</f>
        <v>6</v>
      </c>
      <c r="E40" s="26"/>
      <c r="F40" s="26">
        <f>SUM(F37:F39)</f>
        <v>4692</v>
      </c>
      <c r="G40" s="55"/>
      <c r="H40" s="56"/>
      <c r="I40" s="57"/>
    </row>
    <row r="41" spans="1:9" ht="15.75">
      <c r="A41" s="7"/>
      <c r="B41" s="52" t="s">
        <v>22</v>
      </c>
      <c r="C41" s="53"/>
      <c r="D41" s="53"/>
      <c r="E41" s="53"/>
      <c r="F41" s="53"/>
      <c r="G41" s="53"/>
      <c r="H41" s="53"/>
      <c r="I41" s="54"/>
    </row>
    <row r="42" spans="1:9" ht="15">
      <c r="A42" s="22"/>
      <c r="B42" s="19" t="s">
        <v>184</v>
      </c>
      <c r="C42" s="7" t="s">
        <v>18</v>
      </c>
      <c r="D42" s="9">
        <v>3</v>
      </c>
      <c r="E42" s="7">
        <v>178.13</v>
      </c>
      <c r="F42" s="7">
        <f aca="true" t="shared" si="2" ref="F42:F54">D42*E42</f>
        <v>534.39</v>
      </c>
      <c r="G42" s="43" t="s">
        <v>34</v>
      </c>
      <c r="H42" s="44"/>
      <c r="I42" s="45"/>
    </row>
    <row r="43" spans="1:9" ht="15">
      <c r="A43" s="22"/>
      <c r="B43" s="19" t="s">
        <v>60</v>
      </c>
      <c r="C43" s="7" t="s">
        <v>18</v>
      </c>
      <c r="D43" s="9">
        <v>2</v>
      </c>
      <c r="E43" s="7">
        <v>178.13</v>
      </c>
      <c r="F43" s="7">
        <f t="shared" si="2"/>
        <v>356.26</v>
      </c>
      <c r="G43" s="43" t="s">
        <v>34</v>
      </c>
      <c r="H43" s="44"/>
      <c r="I43" s="45"/>
    </row>
    <row r="44" spans="1:9" ht="15">
      <c r="A44" s="22"/>
      <c r="B44" s="19" t="s">
        <v>256</v>
      </c>
      <c r="C44" s="7" t="s">
        <v>18</v>
      </c>
      <c r="D44" s="9">
        <v>7</v>
      </c>
      <c r="E44" s="7">
        <v>178.13</v>
      </c>
      <c r="F44" s="7">
        <f t="shared" si="2"/>
        <v>1246.9099999999999</v>
      </c>
      <c r="G44" s="43" t="s">
        <v>52</v>
      </c>
      <c r="H44" s="44"/>
      <c r="I44" s="45"/>
    </row>
    <row r="45" spans="1:9" ht="15">
      <c r="A45" s="22"/>
      <c r="B45" s="19" t="s">
        <v>41</v>
      </c>
      <c r="C45" s="7" t="s">
        <v>18</v>
      </c>
      <c r="D45" s="9">
        <v>11</v>
      </c>
      <c r="E45" s="7">
        <v>178.13</v>
      </c>
      <c r="F45" s="7">
        <f t="shared" si="2"/>
        <v>1959.4299999999998</v>
      </c>
      <c r="G45" s="43" t="s">
        <v>34</v>
      </c>
      <c r="H45" s="44"/>
      <c r="I45" s="45"/>
    </row>
    <row r="46" spans="1:9" ht="15">
      <c r="A46" s="22"/>
      <c r="B46" s="19" t="s">
        <v>192</v>
      </c>
      <c r="C46" s="7" t="s">
        <v>18</v>
      </c>
      <c r="D46" s="9">
        <v>6</v>
      </c>
      <c r="E46" s="7">
        <v>178.13</v>
      </c>
      <c r="F46" s="7">
        <f t="shared" si="2"/>
        <v>1068.78</v>
      </c>
      <c r="G46" s="43" t="s">
        <v>15</v>
      </c>
      <c r="H46" s="44"/>
      <c r="I46" s="45"/>
    </row>
    <row r="47" spans="1:9" ht="15">
      <c r="A47" s="22"/>
      <c r="B47" s="19" t="s">
        <v>194</v>
      </c>
      <c r="C47" s="7" t="s">
        <v>18</v>
      </c>
      <c r="D47" s="9">
        <v>4</v>
      </c>
      <c r="E47" s="7">
        <v>178.13</v>
      </c>
      <c r="F47" s="7">
        <f t="shared" si="2"/>
        <v>712.52</v>
      </c>
      <c r="G47" s="43" t="s">
        <v>15</v>
      </c>
      <c r="H47" s="44"/>
      <c r="I47" s="45"/>
    </row>
    <row r="48" spans="1:9" ht="15">
      <c r="A48" s="22"/>
      <c r="B48" s="19" t="s">
        <v>190</v>
      </c>
      <c r="C48" s="7" t="s">
        <v>18</v>
      </c>
      <c r="D48" s="9">
        <v>14</v>
      </c>
      <c r="E48" s="7">
        <v>178.13</v>
      </c>
      <c r="F48" s="7">
        <f t="shared" si="2"/>
        <v>2493.8199999999997</v>
      </c>
      <c r="G48" s="43" t="s">
        <v>34</v>
      </c>
      <c r="H48" s="44"/>
      <c r="I48" s="45"/>
    </row>
    <row r="49" spans="1:9" ht="15">
      <c r="A49" s="22"/>
      <c r="B49" s="19" t="s">
        <v>191</v>
      </c>
      <c r="C49" s="7" t="s">
        <v>18</v>
      </c>
      <c r="D49" s="9">
        <v>6</v>
      </c>
      <c r="E49" s="7">
        <v>178.13</v>
      </c>
      <c r="F49" s="7">
        <f t="shared" si="2"/>
        <v>1068.78</v>
      </c>
      <c r="G49" s="43" t="s">
        <v>34</v>
      </c>
      <c r="H49" s="44"/>
      <c r="I49" s="45"/>
    </row>
    <row r="50" spans="1:9" ht="15">
      <c r="A50" s="22"/>
      <c r="B50" s="19" t="s">
        <v>198</v>
      </c>
      <c r="C50" s="7" t="s">
        <v>18</v>
      </c>
      <c r="D50" s="9">
        <v>5</v>
      </c>
      <c r="E50" s="7">
        <v>178.13</v>
      </c>
      <c r="F50" s="7">
        <f t="shared" si="2"/>
        <v>890.65</v>
      </c>
      <c r="G50" s="43" t="s">
        <v>34</v>
      </c>
      <c r="H50" s="44"/>
      <c r="I50" s="45"/>
    </row>
    <row r="51" spans="1:9" ht="15">
      <c r="A51" s="22"/>
      <c r="B51" s="19" t="s">
        <v>57</v>
      </c>
      <c r="C51" s="7" t="s">
        <v>18</v>
      </c>
      <c r="D51" s="9">
        <v>3</v>
      </c>
      <c r="E51" s="7">
        <v>178.13</v>
      </c>
      <c r="F51" s="7">
        <f t="shared" si="2"/>
        <v>534.39</v>
      </c>
      <c r="G51" s="43" t="s">
        <v>34</v>
      </c>
      <c r="H51" s="44"/>
      <c r="I51" s="45"/>
    </row>
    <row r="52" spans="1:9" ht="15">
      <c r="A52" s="22"/>
      <c r="B52" s="19" t="s">
        <v>201</v>
      </c>
      <c r="C52" s="7" t="s">
        <v>18</v>
      </c>
      <c r="D52" s="9">
        <v>4</v>
      </c>
      <c r="E52" s="7">
        <v>178.13</v>
      </c>
      <c r="F52" s="7">
        <f t="shared" si="2"/>
        <v>712.52</v>
      </c>
      <c r="G52" s="43" t="s">
        <v>34</v>
      </c>
      <c r="H52" s="44"/>
      <c r="I52" s="45"/>
    </row>
    <row r="53" spans="1:9" ht="15">
      <c r="A53" s="22"/>
      <c r="B53" s="19" t="s">
        <v>181</v>
      </c>
      <c r="C53" s="7" t="s">
        <v>18</v>
      </c>
      <c r="D53" s="9">
        <v>1</v>
      </c>
      <c r="E53" s="7">
        <v>178.13</v>
      </c>
      <c r="F53" s="7">
        <f t="shared" si="2"/>
        <v>178.13</v>
      </c>
      <c r="G53" s="43" t="s">
        <v>52</v>
      </c>
      <c r="H53" s="44"/>
      <c r="I53" s="45"/>
    </row>
    <row r="54" spans="1:9" ht="15">
      <c r="A54" s="22"/>
      <c r="B54" s="19" t="s">
        <v>180</v>
      </c>
      <c r="C54" s="7" t="s">
        <v>18</v>
      </c>
      <c r="D54" s="9">
        <v>3</v>
      </c>
      <c r="E54" s="7">
        <v>178.13</v>
      </c>
      <c r="F54" s="7">
        <f t="shared" si="2"/>
        <v>534.39</v>
      </c>
      <c r="G54" s="43" t="s">
        <v>34</v>
      </c>
      <c r="H54" s="44"/>
      <c r="I54" s="45"/>
    </row>
    <row r="55" spans="1:9" ht="15.75">
      <c r="A55" s="26"/>
      <c r="B55" s="26" t="s">
        <v>17</v>
      </c>
      <c r="C55" s="26" t="s">
        <v>18</v>
      </c>
      <c r="D55" s="29">
        <f>SUM(D42:D54)</f>
        <v>69</v>
      </c>
      <c r="E55" s="26"/>
      <c r="F55" s="26">
        <f>SUM(F42:F54)</f>
        <v>12290.969999999998</v>
      </c>
      <c r="G55" s="55"/>
      <c r="H55" s="56"/>
      <c r="I55" s="57"/>
    </row>
    <row r="56" spans="1:9" ht="15.75">
      <c r="A56" s="7"/>
      <c r="B56" s="52" t="s">
        <v>23</v>
      </c>
      <c r="C56" s="53"/>
      <c r="D56" s="53"/>
      <c r="E56" s="53"/>
      <c r="F56" s="53"/>
      <c r="G56" s="53"/>
      <c r="H56" s="53"/>
      <c r="I56" s="54"/>
    </row>
    <row r="57" spans="1:9" ht="15">
      <c r="A57" s="7"/>
      <c r="B57" s="19" t="s">
        <v>59</v>
      </c>
      <c r="C57" s="7" t="s">
        <v>18</v>
      </c>
      <c r="D57" s="9">
        <v>1</v>
      </c>
      <c r="E57" s="14">
        <v>158.94</v>
      </c>
      <c r="F57" s="7">
        <f>D57*E57</f>
        <v>158.94</v>
      </c>
      <c r="G57" s="43" t="s">
        <v>15</v>
      </c>
      <c r="H57" s="44"/>
      <c r="I57" s="45"/>
    </row>
    <row r="58" spans="1:9" ht="15">
      <c r="A58" s="7"/>
      <c r="B58" s="19" t="s">
        <v>196</v>
      </c>
      <c r="C58" s="7" t="s">
        <v>18</v>
      </c>
      <c r="D58" s="9">
        <v>1</v>
      </c>
      <c r="E58" s="14">
        <v>158.94</v>
      </c>
      <c r="F58" s="7">
        <f>D58*E58</f>
        <v>158.94</v>
      </c>
      <c r="G58" s="43" t="s">
        <v>15</v>
      </c>
      <c r="H58" s="44"/>
      <c r="I58" s="45"/>
    </row>
    <row r="59" spans="1:9" ht="15.75">
      <c r="A59" s="26"/>
      <c r="B59" s="26" t="s">
        <v>19</v>
      </c>
      <c r="C59" s="26" t="s">
        <v>18</v>
      </c>
      <c r="D59" s="29">
        <f>SUM(D57:D58)</f>
        <v>2</v>
      </c>
      <c r="E59" s="26"/>
      <c r="F59" s="30">
        <f>SUM(F57:F58)</f>
        <v>317.88</v>
      </c>
      <c r="G59" s="55"/>
      <c r="H59" s="56"/>
      <c r="I59" s="57"/>
    </row>
    <row r="60" spans="1:9" ht="15.75">
      <c r="A60" s="7"/>
      <c r="B60" s="52" t="s">
        <v>39</v>
      </c>
      <c r="C60" s="53"/>
      <c r="D60" s="53"/>
      <c r="E60" s="53"/>
      <c r="F60" s="53"/>
      <c r="G60" s="53"/>
      <c r="H60" s="53"/>
      <c r="I60" s="54"/>
    </row>
    <row r="61" spans="1:9" ht="15">
      <c r="A61" s="7"/>
      <c r="B61" s="19" t="s">
        <v>195</v>
      </c>
      <c r="C61" s="7" t="s">
        <v>18</v>
      </c>
      <c r="D61" s="9">
        <v>1</v>
      </c>
      <c r="E61" s="14">
        <v>167.54</v>
      </c>
      <c r="F61" s="7">
        <f>D61*E61</f>
        <v>167.54</v>
      </c>
      <c r="G61" s="61" t="s">
        <v>31</v>
      </c>
      <c r="H61" s="62"/>
      <c r="I61" s="63"/>
    </row>
    <row r="62" spans="1:9" ht="15.75">
      <c r="A62" s="26"/>
      <c r="B62" s="26" t="s">
        <v>19</v>
      </c>
      <c r="C62" s="26" t="s">
        <v>18</v>
      </c>
      <c r="D62" s="29">
        <f>SUM(D61:D61)</f>
        <v>1</v>
      </c>
      <c r="E62" s="26"/>
      <c r="F62" s="30">
        <f>SUM(F61:F61)</f>
        <v>167.54</v>
      </c>
      <c r="G62" s="55"/>
      <c r="H62" s="56"/>
      <c r="I62" s="57"/>
    </row>
    <row r="63" spans="1:9" ht="17.25" customHeight="1">
      <c r="A63" s="7"/>
      <c r="B63" s="52" t="s">
        <v>24</v>
      </c>
      <c r="C63" s="53"/>
      <c r="D63" s="53"/>
      <c r="E63" s="53"/>
      <c r="F63" s="53"/>
      <c r="G63" s="53"/>
      <c r="H63" s="53"/>
      <c r="I63" s="54"/>
    </row>
    <row r="64" spans="1:9" ht="17.25" customHeight="1">
      <c r="A64" s="7"/>
      <c r="B64" s="19" t="s">
        <v>189</v>
      </c>
      <c r="C64" s="7" t="s">
        <v>18</v>
      </c>
      <c r="D64" s="9">
        <v>1</v>
      </c>
      <c r="E64" s="7">
        <v>582.6</v>
      </c>
      <c r="F64" s="7">
        <f aca="true" t="shared" si="3" ref="F64:F69">D64*E64</f>
        <v>582.6</v>
      </c>
      <c r="G64" s="43" t="s">
        <v>40</v>
      </c>
      <c r="H64" s="44"/>
      <c r="I64" s="45"/>
    </row>
    <row r="65" spans="1:9" ht="13.5" customHeight="1">
      <c r="A65" s="7"/>
      <c r="B65" s="8" t="s">
        <v>35</v>
      </c>
      <c r="C65" s="7" t="s">
        <v>18</v>
      </c>
      <c r="D65" s="9">
        <v>2</v>
      </c>
      <c r="E65" s="9">
        <v>11.45</v>
      </c>
      <c r="F65" s="7">
        <f t="shared" si="3"/>
        <v>22.9</v>
      </c>
      <c r="G65" s="23"/>
      <c r="H65" s="24"/>
      <c r="I65" s="25"/>
    </row>
    <row r="66" spans="1:9" ht="13.5" customHeight="1">
      <c r="A66" s="7"/>
      <c r="B66" s="8" t="s">
        <v>37</v>
      </c>
      <c r="C66" s="7" t="s">
        <v>36</v>
      </c>
      <c r="D66" s="9">
        <v>0.016</v>
      </c>
      <c r="E66" s="9">
        <v>601.77</v>
      </c>
      <c r="F66" s="7">
        <f t="shared" si="3"/>
        <v>9.62832</v>
      </c>
      <c r="G66" s="23"/>
      <c r="H66" s="24"/>
      <c r="I66" s="25"/>
    </row>
    <row r="67" spans="1:9" ht="17.25" customHeight="1">
      <c r="A67" s="7"/>
      <c r="B67" s="19" t="s">
        <v>199</v>
      </c>
      <c r="C67" s="7" t="s">
        <v>18</v>
      </c>
      <c r="D67" s="9">
        <v>1</v>
      </c>
      <c r="E67" s="7">
        <v>582.6</v>
      </c>
      <c r="F67" s="7">
        <f t="shared" si="3"/>
        <v>582.6</v>
      </c>
      <c r="G67" s="43" t="s">
        <v>40</v>
      </c>
      <c r="H67" s="44"/>
      <c r="I67" s="45"/>
    </row>
    <row r="68" spans="1:9" ht="13.5" customHeight="1">
      <c r="A68" s="7"/>
      <c r="B68" s="8" t="s">
        <v>35</v>
      </c>
      <c r="C68" s="7" t="s">
        <v>18</v>
      </c>
      <c r="D68" s="9">
        <v>2</v>
      </c>
      <c r="E68" s="9">
        <v>11.45</v>
      </c>
      <c r="F68" s="7">
        <f t="shared" si="3"/>
        <v>22.9</v>
      </c>
      <c r="G68" s="23"/>
      <c r="H68" s="24"/>
      <c r="I68" s="25"/>
    </row>
    <row r="69" spans="1:9" ht="13.5" customHeight="1">
      <c r="A69" s="7"/>
      <c r="B69" s="8" t="s">
        <v>37</v>
      </c>
      <c r="C69" s="7" t="s">
        <v>36</v>
      </c>
      <c r="D69" s="9">
        <v>0.016</v>
      </c>
      <c r="E69" s="9">
        <v>601.77</v>
      </c>
      <c r="F69" s="7">
        <f t="shared" si="3"/>
        <v>9.62832</v>
      </c>
      <c r="G69" s="23"/>
      <c r="H69" s="24"/>
      <c r="I69" s="25"/>
    </row>
    <row r="70" spans="1:9" ht="15.75">
      <c r="A70" s="26"/>
      <c r="B70" s="26" t="s">
        <v>17</v>
      </c>
      <c r="C70" s="26"/>
      <c r="D70" s="29">
        <f>D64</f>
        <v>1</v>
      </c>
      <c r="E70" s="26"/>
      <c r="F70" s="30">
        <f>SUM(F64:F69)</f>
        <v>1230.2566400000003</v>
      </c>
      <c r="G70" s="55"/>
      <c r="H70" s="56"/>
      <c r="I70" s="57"/>
    </row>
    <row r="71" spans="1:9" ht="15.75">
      <c r="A71" s="10"/>
      <c r="B71" s="10" t="s">
        <v>25</v>
      </c>
      <c r="C71" s="10"/>
      <c r="D71" s="10"/>
      <c r="E71" s="10"/>
      <c r="F71" s="11">
        <f>F21+F35+F40+F55+F59+F62+F70</f>
        <v>30002.926639999998</v>
      </c>
      <c r="G71" s="49"/>
      <c r="H71" s="50"/>
      <c r="I71" s="51"/>
    </row>
    <row r="72" spans="1:9" ht="15.75">
      <c r="A72" s="12"/>
      <c r="B72" s="13"/>
      <c r="C72" s="13"/>
      <c r="D72" s="13"/>
      <c r="E72" s="13"/>
      <c r="F72" s="13"/>
      <c r="G72" s="13"/>
      <c r="H72" s="13"/>
      <c r="I72" s="12"/>
    </row>
    <row r="73" spans="1:9" ht="15.75">
      <c r="A73" s="12"/>
      <c r="B73" s="13"/>
      <c r="C73" s="13"/>
      <c r="D73" s="13"/>
      <c r="E73" s="13"/>
      <c r="F73" s="13"/>
      <c r="G73" s="13"/>
      <c r="H73" s="13"/>
      <c r="I73" s="12"/>
    </row>
    <row r="74" spans="1:9" ht="15.75">
      <c r="A74" s="12"/>
      <c r="B74" s="13" t="s">
        <v>26</v>
      </c>
      <c r="C74" s="13"/>
      <c r="D74" s="13"/>
      <c r="E74" s="13"/>
      <c r="F74" s="13"/>
      <c r="G74" s="13"/>
      <c r="H74" s="13"/>
      <c r="I74" s="12"/>
    </row>
    <row r="75" spans="1:9" ht="15.75">
      <c r="A75" s="12"/>
      <c r="B75" s="13" t="s">
        <v>27</v>
      </c>
      <c r="C75" s="13"/>
      <c r="D75" s="13"/>
      <c r="E75" s="13"/>
      <c r="F75" s="13"/>
      <c r="G75" s="13" t="s">
        <v>28</v>
      </c>
      <c r="H75" s="13"/>
      <c r="I75" s="12"/>
    </row>
    <row r="76" spans="1:9" ht="15">
      <c r="A76" s="12"/>
      <c r="B76" s="12"/>
      <c r="C76" s="12"/>
      <c r="D76" s="12"/>
      <c r="E76" s="12"/>
      <c r="F76" s="12"/>
      <c r="G76" s="12"/>
      <c r="H76" s="12"/>
      <c r="I76" s="12"/>
    </row>
  </sheetData>
  <sheetProtection/>
  <mergeCells count="54">
    <mergeCell ref="B7:I7"/>
    <mergeCell ref="G21:I21"/>
    <mergeCell ref="B22:I22"/>
    <mergeCell ref="A1:I1"/>
    <mergeCell ref="A2:I2"/>
    <mergeCell ref="A3:I3"/>
    <mergeCell ref="G4:I4"/>
    <mergeCell ref="G5:I5"/>
    <mergeCell ref="G6:I6"/>
    <mergeCell ref="G23:I23"/>
    <mergeCell ref="G24:I24"/>
    <mergeCell ref="G25:I25"/>
    <mergeCell ref="G26:I26"/>
    <mergeCell ref="G27:I27"/>
    <mergeCell ref="G28:I28"/>
    <mergeCell ref="G29:I29"/>
    <mergeCell ref="G30:I30"/>
    <mergeCell ref="G31:I31"/>
    <mergeCell ref="G32:I32"/>
    <mergeCell ref="G33:I33"/>
    <mergeCell ref="G34:I34"/>
    <mergeCell ref="G35:I35"/>
    <mergeCell ref="B36:I36"/>
    <mergeCell ref="G37:I37"/>
    <mergeCell ref="G38:I38"/>
    <mergeCell ref="G39:I39"/>
    <mergeCell ref="G40:I40"/>
    <mergeCell ref="B41:I41"/>
    <mergeCell ref="G42:I42"/>
    <mergeCell ref="G44:I44"/>
    <mergeCell ref="G45:I45"/>
    <mergeCell ref="G46:I46"/>
    <mergeCell ref="G47:I47"/>
    <mergeCell ref="G51:I51"/>
    <mergeCell ref="G43:I43"/>
    <mergeCell ref="G50:I50"/>
    <mergeCell ref="G48:I48"/>
    <mergeCell ref="G49:I49"/>
    <mergeCell ref="G52:I52"/>
    <mergeCell ref="G53:I53"/>
    <mergeCell ref="G58:I58"/>
    <mergeCell ref="G54:I54"/>
    <mergeCell ref="G55:I55"/>
    <mergeCell ref="B56:I56"/>
    <mergeCell ref="G57:I57"/>
    <mergeCell ref="G59:I59"/>
    <mergeCell ref="B60:I60"/>
    <mergeCell ref="B63:I63"/>
    <mergeCell ref="G64:I64"/>
    <mergeCell ref="G70:I70"/>
    <mergeCell ref="G71:I71"/>
    <mergeCell ref="G61:I61"/>
    <mergeCell ref="G62:I62"/>
    <mergeCell ref="G67:I67"/>
  </mergeCells>
  <printOptions/>
  <pageMargins left="0.21" right="0.18" top="0.22" bottom="0.25" header="0.2" footer="0.25"/>
  <pageSetup horizontalDpi="600" verticalDpi="60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I86"/>
  <sheetViews>
    <sheetView zoomScalePageLayoutView="0" workbookViewId="0" topLeftCell="A67">
      <selection activeCell="A87" sqref="A87:IV96"/>
    </sheetView>
  </sheetViews>
  <sheetFormatPr defaultColWidth="9.140625" defaultRowHeight="12.75"/>
  <cols>
    <col min="1" max="1" width="8.140625" style="0" customWidth="1"/>
    <col min="2" max="2" width="41.8515625" style="0" customWidth="1"/>
    <col min="3" max="3" width="6.57421875" style="0" customWidth="1"/>
    <col min="4" max="5" width="9.57421875" style="0" customWidth="1"/>
    <col min="6" max="6" width="14.57421875" style="0" customWidth="1"/>
    <col min="9" max="9" width="24.421875" style="0" customWidth="1"/>
  </cols>
  <sheetData>
    <row r="1" spans="1:9" ht="15.75">
      <c r="A1" s="32" t="s">
        <v>0</v>
      </c>
      <c r="B1" s="33"/>
      <c r="C1" s="33"/>
      <c r="D1" s="33"/>
      <c r="E1" s="33"/>
      <c r="F1" s="33"/>
      <c r="G1" s="33"/>
      <c r="H1" s="33"/>
      <c r="I1" s="34"/>
    </row>
    <row r="2" spans="1:9" ht="15.75">
      <c r="A2" s="32" t="s">
        <v>116</v>
      </c>
      <c r="B2" s="33"/>
      <c r="C2" s="33"/>
      <c r="D2" s="33"/>
      <c r="E2" s="33"/>
      <c r="F2" s="33"/>
      <c r="G2" s="33"/>
      <c r="H2" s="33"/>
      <c r="I2" s="34"/>
    </row>
    <row r="3" spans="1:9" ht="15.75">
      <c r="A3" s="35" t="s">
        <v>1</v>
      </c>
      <c r="B3" s="36"/>
      <c r="C3" s="36"/>
      <c r="D3" s="36"/>
      <c r="E3" s="36"/>
      <c r="F3" s="36"/>
      <c r="G3" s="36"/>
      <c r="H3" s="36"/>
      <c r="I3" s="37"/>
    </row>
    <row r="4" spans="1:9" ht="12.7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40" t="s">
        <v>8</v>
      </c>
      <c r="H4" s="41"/>
      <c r="I4" s="42"/>
    </row>
    <row r="5" spans="1:9" ht="12.75">
      <c r="A5" s="1" t="s">
        <v>30</v>
      </c>
      <c r="B5" s="1" t="s">
        <v>9</v>
      </c>
      <c r="C5" s="1" t="s">
        <v>10</v>
      </c>
      <c r="D5" s="1" t="s">
        <v>11</v>
      </c>
      <c r="E5" s="1"/>
      <c r="F5" s="1"/>
      <c r="G5" s="40"/>
      <c r="H5" s="41"/>
      <c r="I5" s="42"/>
    </row>
    <row r="6" spans="1:9" ht="14.25" customHeight="1">
      <c r="A6" s="2"/>
      <c r="B6" s="3" t="s">
        <v>12</v>
      </c>
      <c r="C6" s="2"/>
      <c r="D6" s="2"/>
      <c r="E6" s="2"/>
      <c r="F6" s="2"/>
      <c r="G6" s="32"/>
      <c r="H6" s="33"/>
      <c r="I6" s="34"/>
    </row>
    <row r="7" spans="1:9" ht="15.75">
      <c r="A7" s="2"/>
      <c r="B7" s="46" t="s">
        <v>13</v>
      </c>
      <c r="C7" s="47"/>
      <c r="D7" s="47"/>
      <c r="E7" s="47"/>
      <c r="F7" s="47"/>
      <c r="G7" s="47"/>
      <c r="H7" s="47"/>
      <c r="I7" s="48"/>
    </row>
    <row r="8" spans="1:9" ht="15">
      <c r="A8" s="22"/>
      <c r="B8" s="19" t="s">
        <v>149</v>
      </c>
      <c r="C8" s="7" t="s">
        <v>14</v>
      </c>
      <c r="D8" s="9">
        <v>20.2</v>
      </c>
      <c r="E8" s="7">
        <v>232</v>
      </c>
      <c r="F8" s="7">
        <f aca="true" t="shared" si="0" ref="F8:F17">D8*E8</f>
        <v>4686.4</v>
      </c>
      <c r="G8" s="23" t="s">
        <v>68</v>
      </c>
      <c r="H8" s="24"/>
      <c r="I8" s="25"/>
    </row>
    <row r="9" spans="1:9" ht="15">
      <c r="A9" s="22"/>
      <c r="B9" s="19" t="s">
        <v>144</v>
      </c>
      <c r="C9" s="7" t="s">
        <v>14</v>
      </c>
      <c r="D9" s="16">
        <v>3</v>
      </c>
      <c r="E9" s="7">
        <v>232</v>
      </c>
      <c r="F9" s="7">
        <f>D9*E9</f>
        <v>696</v>
      </c>
      <c r="G9" s="23" t="s">
        <v>29</v>
      </c>
      <c r="H9" s="24"/>
      <c r="I9" s="25"/>
    </row>
    <row r="10" spans="1:9" ht="15">
      <c r="A10" s="22"/>
      <c r="B10" s="19" t="s">
        <v>134</v>
      </c>
      <c r="C10" s="7" t="s">
        <v>14</v>
      </c>
      <c r="D10" s="16">
        <v>1</v>
      </c>
      <c r="E10" s="7">
        <v>232</v>
      </c>
      <c r="F10" s="7">
        <f t="shared" si="0"/>
        <v>232</v>
      </c>
      <c r="G10" s="23" t="s">
        <v>47</v>
      </c>
      <c r="H10" s="24"/>
      <c r="I10" s="25"/>
    </row>
    <row r="11" spans="1:9" ht="15">
      <c r="A11" s="22"/>
      <c r="B11" s="19" t="s">
        <v>160</v>
      </c>
      <c r="C11" s="7" t="s">
        <v>14</v>
      </c>
      <c r="D11" s="16">
        <v>2.5</v>
      </c>
      <c r="E11" s="7">
        <v>232</v>
      </c>
      <c r="F11" s="7">
        <f>D11*E11</f>
        <v>580</v>
      </c>
      <c r="G11" s="23" t="s">
        <v>47</v>
      </c>
      <c r="H11" s="24"/>
      <c r="I11" s="25"/>
    </row>
    <row r="12" spans="1:9" ht="15">
      <c r="A12" s="22"/>
      <c r="B12" s="19" t="s">
        <v>155</v>
      </c>
      <c r="C12" s="7" t="s">
        <v>14</v>
      </c>
      <c r="D12" s="16">
        <v>2.5</v>
      </c>
      <c r="E12" s="7">
        <v>232</v>
      </c>
      <c r="F12" s="7">
        <f t="shared" si="0"/>
        <v>580</v>
      </c>
      <c r="G12" s="23" t="s">
        <v>61</v>
      </c>
      <c r="H12" s="24"/>
      <c r="I12" s="25"/>
    </row>
    <row r="13" spans="1:9" ht="15">
      <c r="A13" s="22"/>
      <c r="B13" s="19" t="s">
        <v>158</v>
      </c>
      <c r="C13" s="7" t="s">
        <v>14</v>
      </c>
      <c r="D13" s="16">
        <v>0.5</v>
      </c>
      <c r="E13" s="7">
        <v>232</v>
      </c>
      <c r="F13" s="7">
        <f>D13*E13</f>
        <v>116</v>
      </c>
      <c r="G13" s="23" t="s">
        <v>33</v>
      </c>
      <c r="H13" s="24"/>
      <c r="I13" s="25"/>
    </row>
    <row r="14" spans="1:9" ht="15">
      <c r="A14" s="22"/>
      <c r="B14" s="19" t="s">
        <v>133</v>
      </c>
      <c r="C14" s="7" t="s">
        <v>14</v>
      </c>
      <c r="D14" s="16">
        <v>2</v>
      </c>
      <c r="E14" s="7">
        <v>232</v>
      </c>
      <c r="F14" s="7">
        <f t="shared" si="0"/>
        <v>464</v>
      </c>
      <c r="G14" s="23" t="s">
        <v>76</v>
      </c>
      <c r="H14" s="24"/>
      <c r="I14" s="25"/>
    </row>
    <row r="15" spans="1:9" ht="15" customHeight="1">
      <c r="A15" s="22"/>
      <c r="B15" s="19" t="s">
        <v>161</v>
      </c>
      <c r="C15" s="7" t="s">
        <v>14</v>
      </c>
      <c r="D15" s="16">
        <v>6</v>
      </c>
      <c r="E15" s="7">
        <v>232</v>
      </c>
      <c r="F15" s="7">
        <f t="shared" si="0"/>
        <v>1392</v>
      </c>
      <c r="G15" s="23" t="s">
        <v>61</v>
      </c>
      <c r="H15" s="24"/>
      <c r="I15" s="25"/>
    </row>
    <row r="16" spans="1:9" ht="15" customHeight="1">
      <c r="A16" s="22"/>
      <c r="B16" s="19" t="s">
        <v>156</v>
      </c>
      <c r="C16" s="7" t="s">
        <v>14</v>
      </c>
      <c r="D16" s="16">
        <v>6.2</v>
      </c>
      <c r="E16" s="7">
        <v>232</v>
      </c>
      <c r="F16" s="7">
        <f t="shared" si="0"/>
        <v>1438.4</v>
      </c>
      <c r="G16" s="23" t="s">
        <v>49</v>
      </c>
      <c r="H16" s="24"/>
      <c r="I16" s="25"/>
    </row>
    <row r="17" spans="1:9" ht="15" customHeight="1">
      <c r="A17" s="22"/>
      <c r="B17" s="19" t="s">
        <v>139</v>
      </c>
      <c r="C17" s="7" t="s">
        <v>14</v>
      </c>
      <c r="D17" s="16">
        <v>20.5</v>
      </c>
      <c r="E17" s="7">
        <v>232</v>
      </c>
      <c r="F17" s="7">
        <f t="shared" si="0"/>
        <v>4756</v>
      </c>
      <c r="G17" s="23" t="s">
        <v>67</v>
      </c>
      <c r="H17" s="24"/>
      <c r="I17" s="25"/>
    </row>
    <row r="18" spans="1:9" ht="15.75">
      <c r="A18" s="7"/>
      <c r="B18" s="26" t="s">
        <v>17</v>
      </c>
      <c r="C18" s="26" t="s">
        <v>14</v>
      </c>
      <c r="D18" s="27">
        <f>SUM(D8:D17)</f>
        <v>64.4</v>
      </c>
      <c r="E18" s="26"/>
      <c r="F18" s="30">
        <f>SUM(F8:F17)</f>
        <v>14940.8</v>
      </c>
      <c r="G18" s="43"/>
      <c r="H18" s="44"/>
      <c r="I18" s="45"/>
    </row>
    <row r="19" spans="1:9" ht="15.75">
      <c r="A19" s="7"/>
      <c r="B19" s="52" t="s">
        <v>21</v>
      </c>
      <c r="C19" s="53"/>
      <c r="D19" s="53"/>
      <c r="E19" s="53"/>
      <c r="F19" s="53"/>
      <c r="G19" s="53"/>
      <c r="H19" s="53"/>
      <c r="I19" s="54"/>
    </row>
    <row r="20" spans="1:9" ht="15">
      <c r="A20" s="28"/>
      <c r="B20" s="19" t="s">
        <v>138</v>
      </c>
      <c r="C20" s="7" t="s">
        <v>18</v>
      </c>
      <c r="D20" s="9">
        <v>1</v>
      </c>
      <c r="E20" s="7">
        <v>171.64</v>
      </c>
      <c r="F20" s="7">
        <f aca="true" t="shared" si="1" ref="F20:F37">D20*E20</f>
        <v>171.64</v>
      </c>
      <c r="G20" s="43" t="s">
        <v>29</v>
      </c>
      <c r="H20" s="44"/>
      <c r="I20" s="45"/>
    </row>
    <row r="21" spans="1:9" ht="15">
      <c r="A21" s="28"/>
      <c r="B21" s="19" t="s">
        <v>144</v>
      </c>
      <c r="C21" s="7" t="s">
        <v>18</v>
      </c>
      <c r="D21" s="9">
        <v>2</v>
      </c>
      <c r="E21" s="7">
        <v>171.64</v>
      </c>
      <c r="F21" s="7">
        <f>D21*E21</f>
        <v>343.28</v>
      </c>
      <c r="G21" s="43" t="s">
        <v>29</v>
      </c>
      <c r="H21" s="44"/>
      <c r="I21" s="45"/>
    </row>
    <row r="22" spans="1:9" ht="15">
      <c r="A22" s="28"/>
      <c r="B22" s="19" t="s">
        <v>163</v>
      </c>
      <c r="C22" s="7" t="s">
        <v>18</v>
      </c>
      <c r="D22" s="9">
        <v>7</v>
      </c>
      <c r="E22" s="7">
        <v>171.64</v>
      </c>
      <c r="F22" s="7">
        <f>D22*E22</f>
        <v>1201.48</v>
      </c>
      <c r="G22" s="43" t="s">
        <v>29</v>
      </c>
      <c r="H22" s="44"/>
      <c r="I22" s="45"/>
    </row>
    <row r="23" spans="1:9" ht="15">
      <c r="A23" s="28"/>
      <c r="B23" s="19" t="s">
        <v>164</v>
      </c>
      <c r="C23" s="7" t="s">
        <v>18</v>
      </c>
      <c r="D23" s="9">
        <v>1</v>
      </c>
      <c r="E23" s="7">
        <v>171.64</v>
      </c>
      <c r="F23" s="7">
        <f>D23*E23</f>
        <v>171.64</v>
      </c>
      <c r="G23" s="43" t="s">
        <v>29</v>
      </c>
      <c r="H23" s="44"/>
      <c r="I23" s="45"/>
    </row>
    <row r="24" spans="1:9" ht="15">
      <c r="A24" s="28"/>
      <c r="B24" s="19" t="s">
        <v>133</v>
      </c>
      <c r="C24" s="7" t="s">
        <v>18</v>
      </c>
      <c r="D24" s="9">
        <v>8</v>
      </c>
      <c r="E24" s="7">
        <v>171.64</v>
      </c>
      <c r="F24" s="7">
        <f t="shared" si="1"/>
        <v>1373.12</v>
      </c>
      <c r="G24" s="43" t="s">
        <v>29</v>
      </c>
      <c r="H24" s="44"/>
      <c r="I24" s="45"/>
    </row>
    <row r="25" spans="1:9" ht="15">
      <c r="A25" s="28"/>
      <c r="B25" s="19" t="s">
        <v>136</v>
      </c>
      <c r="C25" s="7" t="s">
        <v>18</v>
      </c>
      <c r="D25" s="9">
        <v>1</v>
      </c>
      <c r="E25" s="7">
        <v>171.64</v>
      </c>
      <c r="F25" s="7">
        <f t="shared" si="1"/>
        <v>171.64</v>
      </c>
      <c r="G25" s="43" t="s">
        <v>29</v>
      </c>
      <c r="H25" s="44"/>
      <c r="I25" s="45"/>
    </row>
    <row r="26" spans="1:9" ht="15">
      <c r="A26" s="28"/>
      <c r="B26" s="19" t="s">
        <v>152</v>
      </c>
      <c r="C26" s="7" t="s">
        <v>18</v>
      </c>
      <c r="D26" s="9">
        <v>3</v>
      </c>
      <c r="E26" s="7">
        <v>171.64</v>
      </c>
      <c r="F26" s="7">
        <f>D26*E26</f>
        <v>514.92</v>
      </c>
      <c r="G26" s="43" t="s">
        <v>29</v>
      </c>
      <c r="H26" s="44"/>
      <c r="I26" s="45"/>
    </row>
    <row r="27" spans="1:9" ht="15">
      <c r="A27" s="28"/>
      <c r="B27" s="19" t="s">
        <v>117</v>
      </c>
      <c r="C27" s="7" t="s">
        <v>18</v>
      </c>
      <c r="D27" s="9">
        <v>1</v>
      </c>
      <c r="E27" s="7">
        <v>171.64</v>
      </c>
      <c r="F27" s="7">
        <f t="shared" si="1"/>
        <v>171.64</v>
      </c>
      <c r="G27" s="43" t="s">
        <v>29</v>
      </c>
      <c r="H27" s="44"/>
      <c r="I27" s="45"/>
    </row>
    <row r="28" spans="1:9" ht="15">
      <c r="A28" s="28"/>
      <c r="B28" s="19" t="s">
        <v>48</v>
      </c>
      <c r="C28" s="7" t="s">
        <v>18</v>
      </c>
      <c r="D28" s="9">
        <v>1</v>
      </c>
      <c r="E28" s="7">
        <v>171.64</v>
      </c>
      <c r="F28" s="7">
        <f>D28*E28</f>
        <v>171.64</v>
      </c>
      <c r="G28" s="43" t="s">
        <v>29</v>
      </c>
      <c r="H28" s="44"/>
      <c r="I28" s="45"/>
    </row>
    <row r="29" spans="1:9" ht="15">
      <c r="A29" s="28"/>
      <c r="B29" s="19" t="s">
        <v>127</v>
      </c>
      <c r="C29" s="7" t="s">
        <v>18</v>
      </c>
      <c r="D29" s="9">
        <v>6</v>
      </c>
      <c r="E29" s="7">
        <v>171.64</v>
      </c>
      <c r="F29" s="7">
        <f>D29*E29</f>
        <v>1029.84</v>
      </c>
      <c r="G29" s="43" t="s">
        <v>29</v>
      </c>
      <c r="H29" s="44"/>
      <c r="I29" s="45"/>
    </row>
    <row r="30" spans="1:9" ht="15">
      <c r="A30" s="28"/>
      <c r="B30" s="19" t="s">
        <v>118</v>
      </c>
      <c r="C30" s="7" t="s">
        <v>18</v>
      </c>
      <c r="D30" s="9">
        <v>3</v>
      </c>
      <c r="E30" s="7">
        <v>171.64</v>
      </c>
      <c r="F30" s="7">
        <f>D30*E30</f>
        <v>514.92</v>
      </c>
      <c r="G30" s="43" t="s">
        <v>29</v>
      </c>
      <c r="H30" s="44"/>
      <c r="I30" s="45"/>
    </row>
    <row r="31" spans="1:9" ht="15">
      <c r="A31" s="28"/>
      <c r="B31" s="19" t="s">
        <v>121</v>
      </c>
      <c r="C31" s="7" t="s">
        <v>18</v>
      </c>
      <c r="D31" s="9">
        <v>5</v>
      </c>
      <c r="E31" s="7">
        <v>171.64</v>
      </c>
      <c r="F31" s="7">
        <f t="shared" si="1"/>
        <v>858.1999999999999</v>
      </c>
      <c r="G31" s="43" t="s">
        <v>29</v>
      </c>
      <c r="H31" s="44"/>
      <c r="I31" s="45"/>
    </row>
    <row r="32" spans="1:9" ht="15">
      <c r="A32" s="28"/>
      <c r="B32" s="19" t="s">
        <v>126</v>
      </c>
      <c r="C32" s="7" t="s">
        <v>18</v>
      </c>
      <c r="D32" s="9">
        <v>3</v>
      </c>
      <c r="E32" s="7">
        <v>171.64</v>
      </c>
      <c r="F32" s="7">
        <f t="shared" si="1"/>
        <v>514.92</v>
      </c>
      <c r="G32" s="43" t="s">
        <v>29</v>
      </c>
      <c r="H32" s="44"/>
      <c r="I32" s="45"/>
    </row>
    <row r="33" spans="1:9" ht="15">
      <c r="A33" s="28"/>
      <c r="B33" s="19" t="s">
        <v>128</v>
      </c>
      <c r="C33" s="7" t="s">
        <v>18</v>
      </c>
      <c r="D33" s="9">
        <v>2</v>
      </c>
      <c r="E33" s="7">
        <v>171.64</v>
      </c>
      <c r="F33" s="7">
        <f t="shared" si="1"/>
        <v>343.28</v>
      </c>
      <c r="G33" s="43" t="s">
        <v>29</v>
      </c>
      <c r="H33" s="44"/>
      <c r="I33" s="45"/>
    </row>
    <row r="34" spans="1:9" ht="15">
      <c r="A34" s="28"/>
      <c r="B34" s="19" t="s">
        <v>120</v>
      </c>
      <c r="C34" s="7" t="s">
        <v>18</v>
      </c>
      <c r="D34" s="9">
        <v>2</v>
      </c>
      <c r="E34" s="7">
        <v>171.64</v>
      </c>
      <c r="F34" s="7">
        <f t="shared" si="1"/>
        <v>343.28</v>
      </c>
      <c r="G34" s="43" t="s">
        <v>29</v>
      </c>
      <c r="H34" s="44"/>
      <c r="I34" s="45"/>
    </row>
    <row r="35" spans="1:9" ht="30">
      <c r="A35" s="28"/>
      <c r="B35" s="19" t="s">
        <v>130</v>
      </c>
      <c r="C35" s="7" t="s">
        <v>18</v>
      </c>
      <c r="D35" s="9">
        <v>6</v>
      </c>
      <c r="E35" s="7">
        <v>171.64</v>
      </c>
      <c r="F35" s="7">
        <f>D35*E35</f>
        <v>1029.84</v>
      </c>
      <c r="G35" s="43" t="s">
        <v>29</v>
      </c>
      <c r="H35" s="44"/>
      <c r="I35" s="45"/>
    </row>
    <row r="36" spans="1:9" ht="15">
      <c r="A36" s="28"/>
      <c r="B36" s="19" t="s">
        <v>129</v>
      </c>
      <c r="C36" s="7" t="s">
        <v>18</v>
      </c>
      <c r="D36" s="9">
        <v>4</v>
      </c>
      <c r="E36" s="7">
        <v>171.64</v>
      </c>
      <c r="F36" s="7">
        <f t="shared" si="1"/>
        <v>686.56</v>
      </c>
      <c r="G36" s="43" t="s">
        <v>29</v>
      </c>
      <c r="H36" s="44"/>
      <c r="I36" s="45"/>
    </row>
    <row r="37" spans="1:9" ht="16.5" customHeight="1">
      <c r="A37" s="28"/>
      <c r="B37" s="19" t="s">
        <v>124</v>
      </c>
      <c r="C37" s="7" t="s">
        <v>18</v>
      </c>
      <c r="D37" s="9">
        <v>2</v>
      </c>
      <c r="E37" s="7">
        <v>171.64</v>
      </c>
      <c r="F37" s="7">
        <f t="shared" si="1"/>
        <v>343.28</v>
      </c>
      <c r="G37" s="43" t="s">
        <v>29</v>
      </c>
      <c r="H37" s="44"/>
      <c r="I37" s="45"/>
    </row>
    <row r="38" spans="1:9" ht="15.75">
      <c r="A38" s="26"/>
      <c r="B38" s="26" t="s">
        <v>17</v>
      </c>
      <c r="C38" s="26" t="s">
        <v>18</v>
      </c>
      <c r="D38" s="29">
        <f>SUM(D20:D37)</f>
        <v>58</v>
      </c>
      <c r="E38" s="26"/>
      <c r="F38" s="26">
        <f>SUM(F20:F37)</f>
        <v>9955.119999999999</v>
      </c>
      <c r="G38" s="55"/>
      <c r="H38" s="56"/>
      <c r="I38" s="57"/>
    </row>
    <row r="39" spans="1:9" ht="15.75">
      <c r="A39" s="7"/>
      <c r="B39" s="52" t="s">
        <v>20</v>
      </c>
      <c r="C39" s="53"/>
      <c r="D39" s="53"/>
      <c r="E39" s="53"/>
      <c r="F39" s="53"/>
      <c r="G39" s="53"/>
      <c r="H39" s="53"/>
      <c r="I39" s="54"/>
    </row>
    <row r="40" spans="1:9" ht="15">
      <c r="A40" s="22"/>
      <c r="B40" s="19" t="s">
        <v>135</v>
      </c>
      <c r="C40" s="7" t="s">
        <v>18</v>
      </c>
      <c r="D40" s="9">
        <v>1</v>
      </c>
      <c r="E40" s="7">
        <v>782</v>
      </c>
      <c r="F40" s="7">
        <f aca="true" t="shared" si="2" ref="F40:F46">D40*E40</f>
        <v>782</v>
      </c>
      <c r="G40" s="23" t="s">
        <v>29</v>
      </c>
      <c r="H40" s="24"/>
      <c r="I40" s="25"/>
    </row>
    <row r="41" spans="1:9" ht="15">
      <c r="A41" s="22"/>
      <c r="B41" s="19" t="s">
        <v>145</v>
      </c>
      <c r="C41" s="7" t="s">
        <v>18</v>
      </c>
      <c r="D41" s="9">
        <v>4</v>
      </c>
      <c r="E41" s="7">
        <v>782</v>
      </c>
      <c r="F41" s="7">
        <f t="shared" si="2"/>
        <v>3128</v>
      </c>
      <c r="G41" s="23" t="s">
        <v>29</v>
      </c>
      <c r="H41" s="24"/>
      <c r="I41" s="25"/>
    </row>
    <row r="42" spans="1:9" ht="15">
      <c r="A42" s="28"/>
      <c r="B42" s="19" t="s">
        <v>123</v>
      </c>
      <c r="C42" s="7" t="s">
        <v>18</v>
      </c>
      <c r="D42" s="9">
        <v>1</v>
      </c>
      <c r="E42" s="7">
        <v>782</v>
      </c>
      <c r="F42" s="7">
        <f t="shared" si="2"/>
        <v>782</v>
      </c>
      <c r="G42" s="43" t="s">
        <v>29</v>
      </c>
      <c r="H42" s="44"/>
      <c r="I42" s="45"/>
    </row>
    <row r="43" spans="1:9" ht="15">
      <c r="A43" s="28"/>
      <c r="B43" s="19" t="s">
        <v>119</v>
      </c>
      <c r="C43" s="7" t="s">
        <v>18</v>
      </c>
      <c r="D43" s="9">
        <v>1</v>
      </c>
      <c r="E43" s="7">
        <v>782</v>
      </c>
      <c r="F43" s="7">
        <f t="shared" si="2"/>
        <v>782</v>
      </c>
      <c r="G43" s="43" t="s">
        <v>29</v>
      </c>
      <c r="H43" s="44"/>
      <c r="I43" s="45"/>
    </row>
    <row r="44" spans="1:9" ht="15">
      <c r="A44" s="28"/>
      <c r="B44" s="19" t="s">
        <v>122</v>
      </c>
      <c r="C44" s="7" t="s">
        <v>18</v>
      </c>
      <c r="D44" s="9">
        <v>1</v>
      </c>
      <c r="E44" s="7">
        <v>782</v>
      </c>
      <c r="F44" s="7">
        <f t="shared" si="2"/>
        <v>782</v>
      </c>
      <c r="G44" s="43" t="s">
        <v>29</v>
      </c>
      <c r="H44" s="44"/>
      <c r="I44" s="45"/>
    </row>
    <row r="45" spans="1:9" ht="15">
      <c r="A45" s="28"/>
      <c r="B45" s="19" t="s">
        <v>125</v>
      </c>
      <c r="C45" s="7" t="s">
        <v>18</v>
      </c>
      <c r="D45" s="9">
        <v>1</v>
      </c>
      <c r="E45" s="7">
        <v>782</v>
      </c>
      <c r="F45" s="7">
        <f t="shared" si="2"/>
        <v>782</v>
      </c>
      <c r="G45" s="43" t="s">
        <v>29</v>
      </c>
      <c r="H45" s="44"/>
      <c r="I45" s="45"/>
    </row>
    <row r="46" spans="1:9" ht="15">
      <c r="A46" s="28"/>
      <c r="B46" s="19" t="s">
        <v>53</v>
      </c>
      <c r="C46" s="7" t="s">
        <v>18</v>
      </c>
      <c r="D46" s="9">
        <v>1</v>
      </c>
      <c r="E46" s="7">
        <v>782</v>
      </c>
      <c r="F46" s="7">
        <f t="shared" si="2"/>
        <v>782</v>
      </c>
      <c r="G46" s="43" t="s">
        <v>29</v>
      </c>
      <c r="H46" s="44"/>
      <c r="I46" s="45"/>
    </row>
    <row r="47" spans="1:9" ht="15.75">
      <c r="A47" s="26"/>
      <c r="B47" s="26" t="s">
        <v>17</v>
      </c>
      <c r="C47" s="26" t="s">
        <v>18</v>
      </c>
      <c r="D47" s="29">
        <f>SUM(D40:D46)</f>
        <v>10</v>
      </c>
      <c r="E47" s="26"/>
      <c r="F47" s="26">
        <f>SUM(F40:F46)</f>
        <v>7820</v>
      </c>
      <c r="G47" s="55"/>
      <c r="H47" s="56"/>
      <c r="I47" s="57"/>
    </row>
    <row r="48" spans="1:9" ht="15.75">
      <c r="A48" s="7"/>
      <c r="B48" s="52" t="s">
        <v>22</v>
      </c>
      <c r="C48" s="53"/>
      <c r="D48" s="53"/>
      <c r="E48" s="53"/>
      <c r="F48" s="53"/>
      <c r="G48" s="53"/>
      <c r="H48" s="53"/>
      <c r="I48" s="54"/>
    </row>
    <row r="49" spans="1:9" ht="15">
      <c r="A49" s="22"/>
      <c r="B49" s="19" t="s">
        <v>153</v>
      </c>
      <c r="C49" s="7" t="s">
        <v>18</v>
      </c>
      <c r="D49" s="9">
        <v>12</v>
      </c>
      <c r="E49" s="7">
        <v>178.13</v>
      </c>
      <c r="F49" s="7">
        <f aca="true" t="shared" si="3" ref="F49:F61">D49*E49</f>
        <v>2137.56</v>
      </c>
      <c r="G49" s="43" t="s">
        <v>34</v>
      </c>
      <c r="H49" s="44"/>
      <c r="I49" s="45"/>
    </row>
    <row r="50" spans="1:9" ht="15">
      <c r="A50" s="22"/>
      <c r="B50" s="19" t="s">
        <v>143</v>
      </c>
      <c r="C50" s="7" t="s">
        <v>18</v>
      </c>
      <c r="D50" s="9">
        <v>4</v>
      </c>
      <c r="E50" s="7">
        <v>178.13</v>
      </c>
      <c r="F50" s="7">
        <f>D50*E50</f>
        <v>712.52</v>
      </c>
      <c r="G50" s="43" t="s">
        <v>52</v>
      </c>
      <c r="H50" s="44"/>
      <c r="I50" s="45"/>
    </row>
    <row r="51" spans="1:9" ht="15">
      <c r="A51" s="22"/>
      <c r="B51" s="19" t="s">
        <v>137</v>
      </c>
      <c r="C51" s="7" t="s">
        <v>18</v>
      </c>
      <c r="D51" s="9">
        <v>3</v>
      </c>
      <c r="E51" s="7">
        <v>178.13</v>
      </c>
      <c r="F51" s="7">
        <f t="shared" si="3"/>
        <v>534.39</v>
      </c>
      <c r="G51" s="43" t="s">
        <v>34</v>
      </c>
      <c r="H51" s="44"/>
      <c r="I51" s="45"/>
    </row>
    <row r="52" spans="1:9" ht="15">
      <c r="A52" s="22"/>
      <c r="B52" s="19" t="s">
        <v>154</v>
      </c>
      <c r="C52" s="7" t="s">
        <v>18</v>
      </c>
      <c r="D52" s="9">
        <v>8</v>
      </c>
      <c r="E52" s="7">
        <v>178.13</v>
      </c>
      <c r="F52" s="7">
        <f>D52*E52</f>
        <v>1425.04</v>
      </c>
      <c r="G52" s="43" t="s">
        <v>34</v>
      </c>
      <c r="H52" s="44"/>
      <c r="I52" s="45"/>
    </row>
    <row r="53" spans="1:9" ht="15">
      <c r="A53" s="22"/>
      <c r="B53" s="19" t="s">
        <v>157</v>
      </c>
      <c r="C53" s="7" t="s">
        <v>18</v>
      </c>
      <c r="D53" s="9">
        <v>1</v>
      </c>
      <c r="E53" s="7">
        <v>178.13</v>
      </c>
      <c r="F53" s="7">
        <f>D53*E53</f>
        <v>178.13</v>
      </c>
      <c r="G53" s="43" t="s">
        <v>34</v>
      </c>
      <c r="H53" s="44"/>
      <c r="I53" s="45"/>
    </row>
    <row r="54" spans="1:9" ht="15">
      <c r="A54" s="22"/>
      <c r="B54" s="19" t="s">
        <v>160</v>
      </c>
      <c r="C54" s="7" t="s">
        <v>18</v>
      </c>
      <c r="D54" s="9">
        <v>6</v>
      </c>
      <c r="E54" s="7">
        <v>178.13</v>
      </c>
      <c r="F54" s="7">
        <f>D54*E54</f>
        <v>1068.78</v>
      </c>
      <c r="G54" s="43" t="s">
        <v>34</v>
      </c>
      <c r="H54" s="44"/>
      <c r="I54" s="45"/>
    </row>
    <row r="55" spans="1:9" ht="15">
      <c r="A55" s="22"/>
      <c r="B55" s="19" t="s">
        <v>50</v>
      </c>
      <c r="C55" s="7" t="s">
        <v>18</v>
      </c>
      <c r="D55" s="9">
        <v>1</v>
      </c>
      <c r="E55" s="7">
        <v>178.13</v>
      </c>
      <c r="F55" s="7">
        <f>D55*E55</f>
        <v>178.13</v>
      </c>
      <c r="G55" s="43" t="s">
        <v>34</v>
      </c>
      <c r="H55" s="44"/>
      <c r="I55" s="45"/>
    </row>
    <row r="56" spans="1:9" ht="15">
      <c r="A56" s="22"/>
      <c r="B56" s="19" t="s">
        <v>151</v>
      </c>
      <c r="C56" s="7" t="s">
        <v>18</v>
      </c>
      <c r="D56" s="9">
        <v>2</v>
      </c>
      <c r="E56" s="7">
        <v>178.13</v>
      </c>
      <c r="F56" s="7">
        <f t="shared" si="3"/>
        <v>356.26</v>
      </c>
      <c r="G56" s="43" t="s">
        <v>34</v>
      </c>
      <c r="H56" s="44"/>
      <c r="I56" s="45"/>
    </row>
    <row r="57" spans="1:9" ht="15">
      <c r="A57" s="22"/>
      <c r="B57" s="19" t="s">
        <v>148</v>
      </c>
      <c r="C57" s="7" t="s">
        <v>18</v>
      </c>
      <c r="D57" s="9">
        <v>6</v>
      </c>
      <c r="E57" s="7">
        <v>178.13</v>
      </c>
      <c r="F57" s="7">
        <f t="shared" si="3"/>
        <v>1068.78</v>
      </c>
      <c r="G57" s="43" t="s">
        <v>34</v>
      </c>
      <c r="H57" s="44"/>
      <c r="I57" s="45"/>
    </row>
    <row r="58" spans="1:9" ht="15">
      <c r="A58" s="22"/>
      <c r="B58" s="19" t="s">
        <v>132</v>
      </c>
      <c r="C58" s="7" t="s">
        <v>18</v>
      </c>
      <c r="D58" s="9">
        <v>2</v>
      </c>
      <c r="E58" s="7">
        <v>178.13</v>
      </c>
      <c r="F58" s="7">
        <f>D58*E58</f>
        <v>356.26</v>
      </c>
      <c r="G58" s="43" t="s">
        <v>34</v>
      </c>
      <c r="H58" s="44"/>
      <c r="I58" s="45"/>
    </row>
    <row r="59" spans="1:9" ht="15">
      <c r="A59" s="22"/>
      <c r="B59" s="19" t="s">
        <v>142</v>
      </c>
      <c r="C59" s="7" t="s">
        <v>18</v>
      </c>
      <c r="D59" s="9">
        <v>14</v>
      </c>
      <c r="E59" s="7">
        <v>178.13</v>
      </c>
      <c r="F59" s="7">
        <f>D59*E59</f>
        <v>2493.8199999999997</v>
      </c>
      <c r="G59" s="43" t="s">
        <v>34</v>
      </c>
      <c r="H59" s="44"/>
      <c r="I59" s="45"/>
    </row>
    <row r="60" spans="1:9" ht="15">
      <c r="A60" s="22"/>
      <c r="B60" s="19" t="s">
        <v>162</v>
      </c>
      <c r="C60" s="7" t="s">
        <v>18</v>
      </c>
      <c r="D60" s="9">
        <v>12</v>
      </c>
      <c r="E60" s="7">
        <v>178.13</v>
      </c>
      <c r="F60" s="7">
        <f t="shared" si="3"/>
        <v>2137.56</v>
      </c>
      <c r="G60" s="43" t="s">
        <v>52</v>
      </c>
      <c r="H60" s="44"/>
      <c r="I60" s="45"/>
    </row>
    <row r="61" spans="1:9" ht="15">
      <c r="A61" s="22"/>
      <c r="B61" s="19" t="s">
        <v>147</v>
      </c>
      <c r="C61" s="7" t="s">
        <v>18</v>
      </c>
      <c r="D61" s="9">
        <v>7</v>
      </c>
      <c r="E61" s="7">
        <v>178.13</v>
      </c>
      <c r="F61" s="7">
        <f t="shared" si="3"/>
        <v>1246.9099999999999</v>
      </c>
      <c r="G61" s="43" t="s">
        <v>34</v>
      </c>
      <c r="H61" s="44"/>
      <c r="I61" s="45"/>
    </row>
    <row r="62" spans="1:9" ht="15.75">
      <c r="A62" s="26"/>
      <c r="B62" s="26" t="s">
        <v>17</v>
      </c>
      <c r="C62" s="26" t="s">
        <v>18</v>
      </c>
      <c r="D62" s="29">
        <f>SUM(D49:D61)</f>
        <v>78</v>
      </c>
      <c r="E62" s="26"/>
      <c r="F62" s="26">
        <f>SUM(F49:F61)</f>
        <v>13894.14</v>
      </c>
      <c r="G62" s="55"/>
      <c r="H62" s="56"/>
      <c r="I62" s="57"/>
    </row>
    <row r="63" spans="1:9" ht="15.75">
      <c r="A63" s="7"/>
      <c r="B63" s="52" t="s">
        <v>23</v>
      </c>
      <c r="C63" s="53"/>
      <c r="D63" s="53"/>
      <c r="E63" s="53"/>
      <c r="F63" s="53"/>
      <c r="G63" s="53"/>
      <c r="H63" s="53"/>
      <c r="I63" s="54"/>
    </row>
    <row r="64" spans="1:9" ht="15">
      <c r="A64" s="7"/>
      <c r="B64" s="19" t="s">
        <v>150</v>
      </c>
      <c r="C64" s="7" t="s">
        <v>18</v>
      </c>
      <c r="D64" s="9">
        <v>1</v>
      </c>
      <c r="E64" s="14">
        <v>158.94</v>
      </c>
      <c r="F64" s="7">
        <f>D64*E64</f>
        <v>158.94</v>
      </c>
      <c r="G64" s="43" t="s">
        <v>15</v>
      </c>
      <c r="H64" s="44"/>
      <c r="I64" s="45"/>
    </row>
    <row r="65" spans="1:9" ht="15.75">
      <c r="A65" s="26"/>
      <c r="B65" s="26" t="s">
        <v>19</v>
      </c>
      <c r="C65" s="26" t="s">
        <v>18</v>
      </c>
      <c r="D65" s="29">
        <f>SUM(D64:D64)</f>
        <v>1</v>
      </c>
      <c r="E65" s="26"/>
      <c r="F65" s="30">
        <f>SUM(F64:F64)</f>
        <v>158.94</v>
      </c>
      <c r="G65" s="55"/>
      <c r="H65" s="56"/>
      <c r="I65" s="57"/>
    </row>
    <row r="66" spans="1:9" ht="15.75">
      <c r="A66" s="7"/>
      <c r="B66" s="52" t="s">
        <v>39</v>
      </c>
      <c r="C66" s="53"/>
      <c r="D66" s="53"/>
      <c r="E66" s="53"/>
      <c r="F66" s="53"/>
      <c r="G66" s="53"/>
      <c r="H66" s="53"/>
      <c r="I66" s="54"/>
    </row>
    <row r="67" spans="1:9" ht="15">
      <c r="A67" s="7"/>
      <c r="B67" s="19" t="s">
        <v>157</v>
      </c>
      <c r="C67" s="7" t="s">
        <v>18</v>
      </c>
      <c r="D67" s="9">
        <v>1</v>
      </c>
      <c r="E67" s="14">
        <v>167.54</v>
      </c>
      <c r="F67" s="7">
        <f>D67*E67</f>
        <v>167.54</v>
      </c>
      <c r="G67" s="61" t="s">
        <v>31</v>
      </c>
      <c r="H67" s="62"/>
      <c r="I67" s="63"/>
    </row>
    <row r="68" spans="1:9" ht="15.75">
      <c r="A68" s="26"/>
      <c r="B68" s="26" t="s">
        <v>19</v>
      </c>
      <c r="C68" s="26" t="s">
        <v>18</v>
      </c>
      <c r="D68" s="29">
        <f>SUM(D67:D67)</f>
        <v>1</v>
      </c>
      <c r="E68" s="26"/>
      <c r="F68" s="30">
        <f>SUM(F67:F67)</f>
        <v>167.54</v>
      </c>
      <c r="G68" s="55"/>
      <c r="H68" s="56"/>
      <c r="I68" s="57"/>
    </row>
    <row r="69" spans="1:9" ht="15.75">
      <c r="A69" s="7"/>
      <c r="B69" s="52" t="s">
        <v>32</v>
      </c>
      <c r="C69" s="44"/>
      <c r="D69" s="44"/>
      <c r="E69" s="44"/>
      <c r="F69" s="44"/>
      <c r="G69" s="44"/>
      <c r="H69" s="44"/>
      <c r="I69" s="45"/>
    </row>
    <row r="70" spans="1:9" ht="15">
      <c r="A70" s="7"/>
      <c r="B70" s="19" t="s">
        <v>131</v>
      </c>
      <c r="C70" s="7" t="s">
        <v>18</v>
      </c>
      <c r="D70" s="9">
        <v>2</v>
      </c>
      <c r="E70" s="7">
        <v>415</v>
      </c>
      <c r="F70" s="14">
        <f>D70*E70</f>
        <v>830</v>
      </c>
      <c r="G70" s="23" t="s">
        <v>66</v>
      </c>
      <c r="H70" s="24"/>
      <c r="I70" s="25"/>
    </row>
    <row r="71" spans="1:9" ht="15.75">
      <c r="A71" s="26"/>
      <c r="B71" s="26" t="s">
        <v>19</v>
      </c>
      <c r="C71" s="26" t="s">
        <v>18</v>
      </c>
      <c r="D71" s="29">
        <f>SUM(D70:D70)</f>
        <v>2</v>
      </c>
      <c r="E71" s="26"/>
      <c r="F71" s="30">
        <f>SUM(F70:F70)</f>
        <v>830</v>
      </c>
      <c r="G71" s="55"/>
      <c r="H71" s="56"/>
      <c r="I71" s="57"/>
    </row>
    <row r="72" spans="1:9" ht="15.75">
      <c r="A72" s="7"/>
      <c r="B72" s="52" t="s">
        <v>43</v>
      </c>
      <c r="C72" s="44"/>
      <c r="D72" s="44"/>
      <c r="E72" s="44"/>
      <c r="F72" s="44"/>
      <c r="G72" s="44"/>
      <c r="H72" s="44"/>
      <c r="I72" s="45"/>
    </row>
    <row r="73" spans="1:9" ht="15">
      <c r="A73" s="7"/>
      <c r="B73" s="19" t="s">
        <v>146</v>
      </c>
      <c r="C73" s="7" t="s">
        <v>18</v>
      </c>
      <c r="D73" s="9">
        <v>1</v>
      </c>
      <c r="E73" s="7">
        <v>2777</v>
      </c>
      <c r="F73" s="7">
        <f>D73*E73</f>
        <v>2777</v>
      </c>
      <c r="G73" s="23" t="s">
        <v>62</v>
      </c>
      <c r="H73" s="24"/>
      <c r="I73" s="25"/>
    </row>
    <row r="74" spans="1:9" ht="15">
      <c r="A74" s="7"/>
      <c r="B74" s="19" t="s">
        <v>159</v>
      </c>
      <c r="C74" s="7" t="s">
        <v>18</v>
      </c>
      <c r="D74" s="9">
        <v>1</v>
      </c>
      <c r="E74" s="7">
        <v>2777</v>
      </c>
      <c r="F74" s="7">
        <f>D74*E74</f>
        <v>2777</v>
      </c>
      <c r="G74" s="23" t="s">
        <v>62</v>
      </c>
      <c r="H74" s="24"/>
      <c r="I74" s="25"/>
    </row>
    <row r="75" spans="1:9" ht="15.75">
      <c r="A75" s="26"/>
      <c r="B75" s="26" t="s">
        <v>19</v>
      </c>
      <c r="C75" s="26" t="s">
        <v>18</v>
      </c>
      <c r="D75" s="29">
        <f>SUM(D73:D74)</f>
        <v>2</v>
      </c>
      <c r="E75" s="26"/>
      <c r="F75" s="30">
        <f>SUM(F73:F74)</f>
        <v>5554</v>
      </c>
      <c r="G75" s="55"/>
      <c r="H75" s="56"/>
      <c r="I75" s="57"/>
    </row>
    <row r="76" spans="1:9" ht="17.25" customHeight="1">
      <c r="A76" s="7"/>
      <c r="B76" s="52" t="s">
        <v>24</v>
      </c>
      <c r="C76" s="53"/>
      <c r="D76" s="53"/>
      <c r="E76" s="53"/>
      <c r="F76" s="53"/>
      <c r="G76" s="53"/>
      <c r="H76" s="53"/>
      <c r="I76" s="54"/>
    </row>
    <row r="77" spans="1:9" ht="17.25" customHeight="1">
      <c r="A77" s="7"/>
      <c r="B77" s="19" t="s">
        <v>140</v>
      </c>
      <c r="C77" s="7" t="s">
        <v>18</v>
      </c>
      <c r="D77" s="9">
        <v>1</v>
      </c>
      <c r="E77" s="7">
        <v>582.6</v>
      </c>
      <c r="F77" s="7">
        <f>D77*E77</f>
        <v>582.6</v>
      </c>
      <c r="G77" s="43" t="s">
        <v>40</v>
      </c>
      <c r="H77" s="44"/>
      <c r="I77" s="45"/>
    </row>
    <row r="78" spans="1:9" ht="13.5" customHeight="1">
      <c r="A78" s="7"/>
      <c r="B78" s="8" t="s">
        <v>35</v>
      </c>
      <c r="C78" s="7" t="s">
        <v>18</v>
      </c>
      <c r="D78" s="9">
        <v>2</v>
      </c>
      <c r="E78" s="9">
        <v>11.45</v>
      </c>
      <c r="F78" s="7">
        <f>D78*E78</f>
        <v>22.9</v>
      </c>
      <c r="G78" s="23"/>
      <c r="H78" s="24"/>
      <c r="I78" s="25"/>
    </row>
    <row r="79" spans="1:9" ht="13.5" customHeight="1">
      <c r="A79" s="7"/>
      <c r="B79" s="8" t="s">
        <v>37</v>
      </c>
      <c r="C79" s="7" t="s">
        <v>36</v>
      </c>
      <c r="D79" s="9">
        <v>0.016</v>
      </c>
      <c r="E79" s="9">
        <v>601.77</v>
      </c>
      <c r="F79" s="7">
        <f>D79*E79</f>
        <v>9.62832</v>
      </c>
      <c r="G79" s="23"/>
      <c r="H79" s="24"/>
      <c r="I79" s="25"/>
    </row>
    <row r="80" spans="1:9" ht="15.75">
      <c r="A80" s="26"/>
      <c r="B80" s="26" t="s">
        <v>17</v>
      </c>
      <c r="C80" s="26"/>
      <c r="D80" s="29">
        <f>D77</f>
        <v>1</v>
      </c>
      <c r="E80" s="26"/>
      <c r="F80" s="30">
        <f>SUM(F77:F79)</f>
        <v>615.12832</v>
      </c>
      <c r="G80" s="55"/>
      <c r="H80" s="56"/>
      <c r="I80" s="57"/>
    </row>
    <row r="81" spans="1:9" ht="15.75">
      <c r="A81" s="10"/>
      <c r="B81" s="10" t="s">
        <v>25</v>
      </c>
      <c r="C81" s="10"/>
      <c r="D81" s="10"/>
      <c r="E81" s="10"/>
      <c r="F81" s="11">
        <f>F18+F38+F47+F62+F65+F68+F71+F75+F80</f>
        <v>53935.668320000004</v>
      </c>
      <c r="G81" s="49"/>
      <c r="H81" s="50"/>
      <c r="I81" s="51"/>
    </row>
    <row r="82" spans="1:9" ht="15.75">
      <c r="A82" s="12"/>
      <c r="B82" s="13"/>
      <c r="C82" s="13"/>
      <c r="D82" s="13"/>
      <c r="E82" s="13"/>
      <c r="F82" s="13"/>
      <c r="G82" s="13"/>
      <c r="H82" s="13"/>
      <c r="I82" s="12"/>
    </row>
    <row r="83" spans="1:9" ht="15.75">
      <c r="A83" s="12"/>
      <c r="B83" s="13"/>
      <c r="C83" s="13"/>
      <c r="D83" s="13"/>
      <c r="E83" s="13"/>
      <c r="F83" s="13"/>
      <c r="G83" s="13"/>
      <c r="H83" s="13"/>
      <c r="I83" s="12"/>
    </row>
    <row r="84" spans="1:9" ht="15.75">
      <c r="A84" s="12"/>
      <c r="B84" s="13" t="s">
        <v>26</v>
      </c>
      <c r="C84" s="13"/>
      <c r="D84" s="13"/>
      <c r="E84" s="13"/>
      <c r="F84" s="13"/>
      <c r="G84" s="13"/>
      <c r="H84" s="13"/>
      <c r="I84" s="12"/>
    </row>
    <row r="85" spans="1:9" ht="15.75">
      <c r="A85" s="12"/>
      <c r="B85" s="13" t="s">
        <v>27</v>
      </c>
      <c r="C85" s="13"/>
      <c r="D85" s="13"/>
      <c r="E85" s="13"/>
      <c r="F85" s="13"/>
      <c r="G85" s="13" t="s">
        <v>28</v>
      </c>
      <c r="H85" s="13"/>
      <c r="I85" s="12"/>
    </row>
    <row r="86" spans="1:9" ht="15">
      <c r="A86" s="12"/>
      <c r="B86" s="12"/>
      <c r="C86" s="12"/>
      <c r="D86" s="12"/>
      <c r="E86" s="12"/>
      <c r="F86" s="12"/>
      <c r="G86" s="12"/>
      <c r="H86" s="12"/>
      <c r="I86" s="12"/>
    </row>
  </sheetData>
  <sheetProtection/>
  <mergeCells count="64">
    <mergeCell ref="G23:I23"/>
    <mergeCell ref="G81:I81"/>
    <mergeCell ref="B69:I69"/>
    <mergeCell ref="G71:I71"/>
    <mergeCell ref="B76:I76"/>
    <mergeCell ref="G77:I77"/>
    <mergeCell ref="G80:I80"/>
    <mergeCell ref="B72:I72"/>
    <mergeCell ref="G75:I75"/>
    <mergeCell ref="G67:I67"/>
    <mergeCell ref="G68:I68"/>
    <mergeCell ref="B63:I63"/>
    <mergeCell ref="G64:I64"/>
    <mergeCell ref="G65:I65"/>
    <mergeCell ref="B66:I66"/>
    <mergeCell ref="G58:I58"/>
    <mergeCell ref="G59:I59"/>
    <mergeCell ref="G60:I60"/>
    <mergeCell ref="G61:I61"/>
    <mergeCell ref="G62:I62"/>
    <mergeCell ref="G50:I50"/>
    <mergeCell ref="G51:I51"/>
    <mergeCell ref="G52:I52"/>
    <mergeCell ref="G53:I53"/>
    <mergeCell ref="G56:I56"/>
    <mergeCell ref="G57:I57"/>
    <mergeCell ref="G55:I55"/>
    <mergeCell ref="G54:I54"/>
    <mergeCell ref="G44:I44"/>
    <mergeCell ref="G45:I45"/>
    <mergeCell ref="G46:I46"/>
    <mergeCell ref="G47:I47"/>
    <mergeCell ref="B48:I48"/>
    <mergeCell ref="G49:I49"/>
    <mergeCell ref="G37:I37"/>
    <mergeCell ref="G38:I38"/>
    <mergeCell ref="B39:I39"/>
    <mergeCell ref="G42:I42"/>
    <mergeCell ref="G43:I43"/>
    <mergeCell ref="G26:I26"/>
    <mergeCell ref="G32:I32"/>
    <mergeCell ref="G33:I33"/>
    <mergeCell ref="G34:I34"/>
    <mergeCell ref="G36:I36"/>
    <mergeCell ref="G35:I35"/>
    <mergeCell ref="G24:I24"/>
    <mergeCell ref="G25:I25"/>
    <mergeCell ref="G27:I27"/>
    <mergeCell ref="G28:I28"/>
    <mergeCell ref="G30:I30"/>
    <mergeCell ref="G31:I31"/>
    <mergeCell ref="G29:I29"/>
    <mergeCell ref="B7:I7"/>
    <mergeCell ref="G18:I18"/>
    <mergeCell ref="B19:I19"/>
    <mergeCell ref="G20:I20"/>
    <mergeCell ref="G22:I22"/>
    <mergeCell ref="G21:I21"/>
    <mergeCell ref="A1:I1"/>
    <mergeCell ref="A2:I2"/>
    <mergeCell ref="A3:I3"/>
    <mergeCell ref="G4:I4"/>
    <mergeCell ref="G5:I5"/>
    <mergeCell ref="G6:I6"/>
  </mergeCells>
  <printOptions/>
  <pageMargins left="0.21" right="0.18" top="0.22" bottom="0.25" header="0.2" footer="0.25"/>
  <pageSetup horizontalDpi="600" verticalDpi="600" orientation="portrait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I89"/>
  <sheetViews>
    <sheetView zoomScalePageLayoutView="0" workbookViewId="0" topLeftCell="A35">
      <selection activeCell="A84" sqref="A8:I84"/>
    </sheetView>
  </sheetViews>
  <sheetFormatPr defaultColWidth="9.140625" defaultRowHeight="12.75"/>
  <cols>
    <col min="1" max="1" width="8.140625" style="0" customWidth="1"/>
    <col min="2" max="2" width="41.8515625" style="0" customWidth="1"/>
    <col min="3" max="3" width="6.57421875" style="0" customWidth="1"/>
    <col min="4" max="5" width="9.57421875" style="0" customWidth="1"/>
    <col min="6" max="6" width="14.57421875" style="0" customWidth="1"/>
    <col min="9" max="9" width="24.421875" style="0" customWidth="1"/>
  </cols>
  <sheetData>
    <row r="1" spans="1:9" ht="15.75">
      <c r="A1" s="32" t="s">
        <v>0</v>
      </c>
      <c r="B1" s="33"/>
      <c r="C1" s="33"/>
      <c r="D1" s="33"/>
      <c r="E1" s="33"/>
      <c r="F1" s="33"/>
      <c r="G1" s="33"/>
      <c r="H1" s="33"/>
      <c r="I1" s="34"/>
    </row>
    <row r="2" spans="1:9" ht="15.75">
      <c r="A2" s="32" t="s">
        <v>115</v>
      </c>
      <c r="B2" s="33"/>
      <c r="C2" s="33"/>
      <c r="D2" s="33"/>
      <c r="E2" s="33"/>
      <c r="F2" s="33"/>
      <c r="G2" s="33"/>
      <c r="H2" s="33"/>
      <c r="I2" s="34"/>
    </row>
    <row r="3" spans="1:9" ht="15.75">
      <c r="A3" s="35" t="s">
        <v>1</v>
      </c>
      <c r="B3" s="36"/>
      <c r="C3" s="36"/>
      <c r="D3" s="36"/>
      <c r="E3" s="36"/>
      <c r="F3" s="36"/>
      <c r="G3" s="36"/>
      <c r="H3" s="36"/>
      <c r="I3" s="37"/>
    </row>
    <row r="4" spans="1:9" ht="12.7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40" t="s">
        <v>8</v>
      </c>
      <c r="H4" s="41"/>
      <c r="I4" s="42"/>
    </row>
    <row r="5" spans="1:9" ht="12.75">
      <c r="A5" s="1" t="s">
        <v>30</v>
      </c>
      <c r="B5" s="1" t="s">
        <v>9</v>
      </c>
      <c r="C5" s="1" t="s">
        <v>10</v>
      </c>
      <c r="D5" s="1" t="s">
        <v>11</v>
      </c>
      <c r="E5" s="1"/>
      <c r="F5" s="1"/>
      <c r="G5" s="40"/>
      <c r="H5" s="41"/>
      <c r="I5" s="42"/>
    </row>
    <row r="6" spans="1:9" ht="14.25" customHeight="1">
      <c r="A6" s="2"/>
      <c r="B6" s="3" t="s">
        <v>12</v>
      </c>
      <c r="C6" s="2"/>
      <c r="D6" s="2"/>
      <c r="E6" s="2"/>
      <c r="F6" s="2"/>
      <c r="G6" s="32"/>
      <c r="H6" s="33"/>
      <c r="I6" s="34"/>
    </row>
    <row r="7" spans="1:9" ht="15.75">
      <c r="A7" s="2"/>
      <c r="B7" s="46" t="s">
        <v>13</v>
      </c>
      <c r="C7" s="47"/>
      <c r="D7" s="47"/>
      <c r="E7" s="47"/>
      <c r="F7" s="47"/>
      <c r="G7" s="47"/>
      <c r="H7" s="47"/>
      <c r="I7" s="48"/>
    </row>
    <row r="8" spans="1:9" ht="15">
      <c r="A8" s="22"/>
      <c r="B8" s="19" t="s">
        <v>80</v>
      </c>
      <c r="C8" s="7" t="s">
        <v>14</v>
      </c>
      <c r="D8" s="9">
        <v>7.75</v>
      </c>
      <c r="E8" s="7">
        <v>232</v>
      </c>
      <c r="F8" s="7">
        <f aca="true" t="shared" si="0" ref="F8:F15">D8*E8</f>
        <v>1798</v>
      </c>
      <c r="G8" s="23" t="s">
        <v>68</v>
      </c>
      <c r="H8" s="24"/>
      <c r="I8" s="25"/>
    </row>
    <row r="9" spans="1:9" ht="15">
      <c r="A9" s="22"/>
      <c r="B9" s="19" t="s">
        <v>84</v>
      </c>
      <c r="C9" s="7" t="s">
        <v>14</v>
      </c>
      <c r="D9" s="16">
        <v>6</v>
      </c>
      <c r="E9" s="7">
        <v>232</v>
      </c>
      <c r="F9" s="7">
        <f t="shared" si="0"/>
        <v>1392</v>
      </c>
      <c r="G9" s="23" t="s">
        <v>47</v>
      </c>
      <c r="H9" s="24"/>
      <c r="I9" s="25"/>
    </row>
    <row r="10" spans="1:9" ht="15">
      <c r="A10" s="22"/>
      <c r="B10" s="19" t="s">
        <v>82</v>
      </c>
      <c r="C10" s="7" t="s">
        <v>14</v>
      </c>
      <c r="D10" s="16">
        <v>3.5</v>
      </c>
      <c r="E10" s="7">
        <v>232</v>
      </c>
      <c r="F10" s="7">
        <f t="shared" si="0"/>
        <v>812</v>
      </c>
      <c r="G10" s="23" t="s">
        <v>29</v>
      </c>
      <c r="H10" s="24"/>
      <c r="I10" s="25"/>
    </row>
    <row r="11" spans="1:9" ht="15">
      <c r="A11" s="22"/>
      <c r="B11" s="19" t="s">
        <v>54</v>
      </c>
      <c r="C11" s="7" t="s">
        <v>14</v>
      </c>
      <c r="D11" s="16">
        <v>4.5</v>
      </c>
      <c r="E11" s="7">
        <v>232</v>
      </c>
      <c r="F11" s="7">
        <f t="shared" si="0"/>
        <v>1044</v>
      </c>
      <c r="G11" s="23" t="s">
        <v>47</v>
      </c>
      <c r="H11" s="24"/>
      <c r="I11" s="25"/>
    </row>
    <row r="12" spans="1:9" ht="15">
      <c r="A12" s="22"/>
      <c r="B12" s="19" t="s">
        <v>58</v>
      </c>
      <c r="C12" s="7" t="s">
        <v>14</v>
      </c>
      <c r="D12" s="16">
        <v>4</v>
      </c>
      <c r="E12" s="7">
        <v>232</v>
      </c>
      <c r="F12" s="7">
        <f t="shared" si="0"/>
        <v>928</v>
      </c>
      <c r="G12" s="23" t="s">
        <v>76</v>
      </c>
      <c r="H12" s="24"/>
      <c r="I12" s="25"/>
    </row>
    <row r="13" spans="1:9" ht="15" customHeight="1">
      <c r="A13" s="22"/>
      <c r="B13" s="19" t="s">
        <v>70</v>
      </c>
      <c r="C13" s="7" t="s">
        <v>14</v>
      </c>
      <c r="D13" s="16">
        <v>1.5</v>
      </c>
      <c r="E13" s="7">
        <v>232</v>
      </c>
      <c r="F13" s="7">
        <f t="shared" si="0"/>
        <v>348</v>
      </c>
      <c r="G13" s="23" t="s">
        <v>31</v>
      </c>
      <c r="H13" s="24"/>
      <c r="I13" s="25"/>
    </row>
    <row r="14" spans="1:9" ht="15" customHeight="1">
      <c r="A14" s="22"/>
      <c r="B14" s="19" t="s">
        <v>90</v>
      </c>
      <c r="C14" s="7" t="s">
        <v>14</v>
      </c>
      <c r="D14" s="16">
        <v>4</v>
      </c>
      <c r="E14" s="7">
        <v>232</v>
      </c>
      <c r="F14" s="7">
        <f t="shared" si="0"/>
        <v>928</v>
      </c>
      <c r="G14" s="23" t="s">
        <v>31</v>
      </c>
      <c r="H14" s="24"/>
      <c r="I14" s="25"/>
    </row>
    <row r="15" spans="1:9" ht="15" customHeight="1">
      <c r="A15" s="22"/>
      <c r="B15" s="19" t="s">
        <v>93</v>
      </c>
      <c r="C15" s="7" t="s">
        <v>14</v>
      </c>
      <c r="D15" s="16">
        <v>43</v>
      </c>
      <c r="E15" s="7">
        <v>232</v>
      </c>
      <c r="F15" s="7">
        <f t="shared" si="0"/>
        <v>9976</v>
      </c>
      <c r="G15" s="23" t="s">
        <v>67</v>
      </c>
      <c r="H15" s="24"/>
      <c r="I15" s="25"/>
    </row>
    <row r="16" spans="1:9" ht="15.75">
      <c r="A16" s="7"/>
      <c r="B16" s="26" t="s">
        <v>17</v>
      </c>
      <c r="C16" s="26" t="s">
        <v>14</v>
      </c>
      <c r="D16" s="27">
        <f>SUM(D8:D15)</f>
        <v>74.25</v>
      </c>
      <c r="E16" s="26"/>
      <c r="F16" s="30">
        <f>SUM(F8:F15)</f>
        <v>17226</v>
      </c>
      <c r="G16" s="43"/>
      <c r="H16" s="44"/>
      <c r="I16" s="45"/>
    </row>
    <row r="17" spans="1:9" ht="15.75">
      <c r="A17" s="7"/>
      <c r="B17" s="52" t="s">
        <v>21</v>
      </c>
      <c r="C17" s="53"/>
      <c r="D17" s="53"/>
      <c r="E17" s="53"/>
      <c r="F17" s="53"/>
      <c r="G17" s="53"/>
      <c r="H17" s="53"/>
      <c r="I17" s="54"/>
    </row>
    <row r="18" spans="1:9" ht="15">
      <c r="A18" s="28"/>
      <c r="B18" s="19" t="s">
        <v>85</v>
      </c>
      <c r="C18" s="7" t="s">
        <v>18</v>
      </c>
      <c r="D18" s="9">
        <v>3</v>
      </c>
      <c r="E18" s="7">
        <v>171.64</v>
      </c>
      <c r="F18" s="7">
        <f aca="true" t="shared" si="1" ref="F18:F33">D18*E18</f>
        <v>514.92</v>
      </c>
      <c r="G18" s="43" t="s">
        <v>29</v>
      </c>
      <c r="H18" s="44"/>
      <c r="I18" s="45"/>
    </row>
    <row r="19" spans="1:9" ht="15">
      <c r="A19" s="28"/>
      <c r="B19" s="19" t="s">
        <v>86</v>
      </c>
      <c r="C19" s="7" t="s">
        <v>18</v>
      </c>
      <c r="D19" s="9">
        <v>2</v>
      </c>
      <c r="E19" s="7">
        <v>171.64</v>
      </c>
      <c r="F19" s="7">
        <f>D19*E19</f>
        <v>343.28</v>
      </c>
      <c r="G19" s="43" t="s">
        <v>29</v>
      </c>
      <c r="H19" s="44"/>
      <c r="I19" s="45"/>
    </row>
    <row r="20" spans="1:9" ht="15">
      <c r="A20" s="28"/>
      <c r="B20" s="19" t="s">
        <v>79</v>
      </c>
      <c r="C20" s="7" t="s">
        <v>18</v>
      </c>
      <c r="D20" s="9">
        <v>4</v>
      </c>
      <c r="E20" s="7">
        <v>171.64</v>
      </c>
      <c r="F20" s="7">
        <f t="shared" si="1"/>
        <v>686.56</v>
      </c>
      <c r="G20" s="43" t="s">
        <v>29</v>
      </c>
      <c r="H20" s="44"/>
      <c r="I20" s="45"/>
    </row>
    <row r="21" spans="1:9" ht="15">
      <c r="A21" s="28"/>
      <c r="B21" s="19" t="s">
        <v>58</v>
      </c>
      <c r="C21" s="7" t="s">
        <v>18</v>
      </c>
      <c r="D21" s="9">
        <v>4</v>
      </c>
      <c r="E21" s="7">
        <v>171.64</v>
      </c>
      <c r="F21" s="7">
        <f t="shared" si="1"/>
        <v>686.56</v>
      </c>
      <c r="G21" s="43" t="s">
        <v>29</v>
      </c>
      <c r="H21" s="44"/>
      <c r="I21" s="45"/>
    </row>
    <row r="22" spans="1:9" ht="15">
      <c r="A22" s="28"/>
      <c r="B22" s="19" t="s">
        <v>74</v>
      </c>
      <c r="C22" s="7" t="s">
        <v>18</v>
      </c>
      <c r="D22" s="9">
        <v>2</v>
      </c>
      <c r="E22" s="7">
        <v>171.64</v>
      </c>
      <c r="F22" s="7">
        <f t="shared" si="1"/>
        <v>343.28</v>
      </c>
      <c r="G22" s="43" t="s">
        <v>29</v>
      </c>
      <c r="H22" s="44"/>
      <c r="I22" s="45"/>
    </row>
    <row r="23" spans="1:9" ht="15">
      <c r="A23" s="28"/>
      <c r="B23" s="19" t="s">
        <v>106</v>
      </c>
      <c r="C23" s="7" t="s">
        <v>18</v>
      </c>
      <c r="D23" s="9">
        <v>3</v>
      </c>
      <c r="E23" s="7">
        <v>171.64</v>
      </c>
      <c r="F23" s="7">
        <f t="shared" si="1"/>
        <v>514.92</v>
      </c>
      <c r="G23" s="43" t="s">
        <v>29</v>
      </c>
      <c r="H23" s="44"/>
      <c r="I23" s="45"/>
    </row>
    <row r="24" spans="1:9" ht="15">
      <c r="A24" s="28"/>
      <c r="B24" s="19" t="s">
        <v>97</v>
      </c>
      <c r="C24" s="7" t="s">
        <v>18</v>
      </c>
      <c r="D24" s="9">
        <v>4</v>
      </c>
      <c r="E24" s="7">
        <v>171.64</v>
      </c>
      <c r="F24" s="7">
        <f>D24*E24</f>
        <v>686.56</v>
      </c>
      <c r="G24" s="43" t="s">
        <v>29</v>
      </c>
      <c r="H24" s="44"/>
      <c r="I24" s="45"/>
    </row>
    <row r="25" spans="1:9" ht="15">
      <c r="A25" s="28"/>
      <c r="B25" s="19" t="s">
        <v>102</v>
      </c>
      <c r="C25" s="7" t="s">
        <v>18</v>
      </c>
      <c r="D25" s="9">
        <v>6</v>
      </c>
      <c r="E25" s="7">
        <v>171.64</v>
      </c>
      <c r="F25" s="7">
        <f>D25*E25</f>
        <v>1029.84</v>
      </c>
      <c r="G25" s="43" t="s">
        <v>29</v>
      </c>
      <c r="H25" s="44"/>
      <c r="I25" s="45"/>
    </row>
    <row r="26" spans="1:9" ht="15">
      <c r="A26" s="28"/>
      <c r="B26" s="19" t="s">
        <v>104</v>
      </c>
      <c r="C26" s="7" t="s">
        <v>18</v>
      </c>
      <c r="D26" s="9">
        <v>4</v>
      </c>
      <c r="E26" s="7">
        <v>171.64</v>
      </c>
      <c r="F26" s="7">
        <f t="shared" si="1"/>
        <v>686.56</v>
      </c>
      <c r="G26" s="43" t="s">
        <v>29</v>
      </c>
      <c r="H26" s="44"/>
      <c r="I26" s="45"/>
    </row>
    <row r="27" spans="1:9" ht="15">
      <c r="A27" s="28"/>
      <c r="B27" s="19" t="s">
        <v>105</v>
      </c>
      <c r="C27" s="7" t="s">
        <v>18</v>
      </c>
      <c r="D27" s="9">
        <v>5</v>
      </c>
      <c r="E27" s="7">
        <v>171.64</v>
      </c>
      <c r="F27" s="7">
        <f t="shared" si="1"/>
        <v>858.1999999999999</v>
      </c>
      <c r="G27" s="43" t="s">
        <v>29</v>
      </c>
      <c r="H27" s="44"/>
      <c r="I27" s="45"/>
    </row>
    <row r="28" spans="1:9" ht="15">
      <c r="A28" s="28"/>
      <c r="B28" s="19" t="s">
        <v>111</v>
      </c>
      <c r="C28" s="7" t="s">
        <v>18</v>
      </c>
      <c r="D28" s="9">
        <v>6</v>
      </c>
      <c r="E28" s="7">
        <v>171.64</v>
      </c>
      <c r="F28" s="7">
        <f t="shared" si="1"/>
        <v>1029.84</v>
      </c>
      <c r="G28" s="43" t="s">
        <v>29</v>
      </c>
      <c r="H28" s="44"/>
      <c r="I28" s="45"/>
    </row>
    <row r="29" spans="1:9" ht="15">
      <c r="A29" s="28"/>
      <c r="B29" s="19" t="s">
        <v>107</v>
      </c>
      <c r="C29" s="7" t="s">
        <v>18</v>
      </c>
      <c r="D29" s="9">
        <v>1</v>
      </c>
      <c r="E29" s="7">
        <v>171.64</v>
      </c>
      <c r="F29" s="7">
        <f t="shared" si="1"/>
        <v>171.64</v>
      </c>
      <c r="G29" s="43" t="s">
        <v>29</v>
      </c>
      <c r="H29" s="44"/>
      <c r="I29" s="45"/>
    </row>
    <row r="30" spans="1:9" ht="15">
      <c r="A30" s="28"/>
      <c r="B30" s="19" t="s">
        <v>112</v>
      </c>
      <c r="C30" s="7" t="s">
        <v>18</v>
      </c>
      <c r="D30" s="9">
        <v>3</v>
      </c>
      <c r="E30" s="7">
        <v>171.64</v>
      </c>
      <c r="F30" s="7">
        <f t="shared" si="1"/>
        <v>514.92</v>
      </c>
      <c r="G30" s="43" t="s">
        <v>29</v>
      </c>
      <c r="H30" s="44"/>
      <c r="I30" s="45"/>
    </row>
    <row r="31" spans="1:9" ht="15">
      <c r="A31" s="28"/>
      <c r="B31" s="19" t="s">
        <v>101</v>
      </c>
      <c r="C31" s="7" t="s">
        <v>18</v>
      </c>
      <c r="D31" s="9">
        <v>4</v>
      </c>
      <c r="E31" s="7">
        <v>171.64</v>
      </c>
      <c r="F31" s="7">
        <f t="shared" si="1"/>
        <v>686.56</v>
      </c>
      <c r="G31" s="43" t="s">
        <v>29</v>
      </c>
      <c r="H31" s="44"/>
      <c r="I31" s="45"/>
    </row>
    <row r="32" spans="1:9" ht="15">
      <c r="A32" s="28"/>
      <c r="B32" s="19" t="s">
        <v>98</v>
      </c>
      <c r="C32" s="7" t="s">
        <v>18</v>
      </c>
      <c r="D32" s="9">
        <v>3</v>
      </c>
      <c r="E32" s="7">
        <v>171.64</v>
      </c>
      <c r="F32" s="7">
        <f t="shared" si="1"/>
        <v>514.92</v>
      </c>
      <c r="G32" s="43" t="s">
        <v>29</v>
      </c>
      <c r="H32" s="44"/>
      <c r="I32" s="45"/>
    </row>
    <row r="33" spans="1:9" ht="16.5" customHeight="1">
      <c r="A33" s="28"/>
      <c r="B33" s="19" t="s">
        <v>100</v>
      </c>
      <c r="C33" s="7" t="s">
        <v>18</v>
      </c>
      <c r="D33" s="9">
        <v>4</v>
      </c>
      <c r="E33" s="7">
        <v>171.64</v>
      </c>
      <c r="F33" s="7">
        <f t="shared" si="1"/>
        <v>686.56</v>
      </c>
      <c r="G33" s="43" t="s">
        <v>29</v>
      </c>
      <c r="H33" s="44"/>
      <c r="I33" s="45"/>
    </row>
    <row r="34" spans="1:9" ht="15.75">
      <c r="A34" s="26"/>
      <c r="B34" s="26" t="s">
        <v>17</v>
      </c>
      <c r="C34" s="26" t="s">
        <v>18</v>
      </c>
      <c r="D34" s="29">
        <f>SUM(D18:D33)</f>
        <v>58</v>
      </c>
      <c r="E34" s="26"/>
      <c r="F34" s="26">
        <f>SUM(F18:F33)</f>
        <v>9955.119999999999</v>
      </c>
      <c r="G34" s="55"/>
      <c r="H34" s="56"/>
      <c r="I34" s="57"/>
    </row>
    <row r="35" spans="1:9" ht="15.75">
      <c r="A35" s="7"/>
      <c r="B35" s="52" t="s">
        <v>20</v>
      </c>
      <c r="C35" s="53"/>
      <c r="D35" s="53"/>
      <c r="E35" s="53"/>
      <c r="F35" s="53"/>
      <c r="G35" s="53"/>
      <c r="H35" s="53"/>
      <c r="I35" s="54"/>
    </row>
    <row r="36" spans="1:9" ht="15">
      <c r="A36" s="22"/>
      <c r="B36" s="19" t="s">
        <v>110</v>
      </c>
      <c r="C36" s="7" t="s">
        <v>18</v>
      </c>
      <c r="D36" s="9">
        <v>1</v>
      </c>
      <c r="E36" s="7">
        <v>782</v>
      </c>
      <c r="F36" s="7">
        <f aca="true" t="shared" si="2" ref="F36:F43">D36*E36</f>
        <v>782</v>
      </c>
      <c r="G36" s="23" t="s">
        <v>29</v>
      </c>
      <c r="H36" s="24"/>
      <c r="I36" s="25"/>
    </row>
    <row r="37" spans="1:9" ht="15">
      <c r="A37" s="22"/>
      <c r="B37" s="19" t="s">
        <v>113</v>
      </c>
      <c r="C37" s="7" t="s">
        <v>18</v>
      </c>
      <c r="D37" s="9">
        <v>1</v>
      </c>
      <c r="E37" s="7">
        <v>782</v>
      </c>
      <c r="F37" s="7">
        <f t="shared" si="2"/>
        <v>782</v>
      </c>
      <c r="G37" s="23" t="s">
        <v>29</v>
      </c>
      <c r="H37" s="24"/>
      <c r="I37" s="25"/>
    </row>
    <row r="38" spans="1:9" ht="15">
      <c r="A38" s="28"/>
      <c r="B38" s="19" t="s">
        <v>96</v>
      </c>
      <c r="C38" s="7" t="s">
        <v>18</v>
      </c>
      <c r="D38" s="9">
        <v>1</v>
      </c>
      <c r="E38" s="7">
        <v>782</v>
      </c>
      <c r="F38" s="7">
        <f t="shared" si="2"/>
        <v>782</v>
      </c>
      <c r="G38" s="43" t="s">
        <v>29</v>
      </c>
      <c r="H38" s="44"/>
      <c r="I38" s="45"/>
    </row>
    <row r="39" spans="1:9" ht="15">
      <c r="A39" s="28"/>
      <c r="B39" s="19" t="s">
        <v>99</v>
      </c>
      <c r="C39" s="7" t="s">
        <v>18</v>
      </c>
      <c r="D39" s="9">
        <v>1</v>
      </c>
      <c r="E39" s="7">
        <v>782</v>
      </c>
      <c r="F39" s="7">
        <f t="shared" si="2"/>
        <v>782</v>
      </c>
      <c r="G39" s="43" t="s">
        <v>29</v>
      </c>
      <c r="H39" s="44"/>
      <c r="I39" s="45"/>
    </row>
    <row r="40" spans="1:9" ht="15">
      <c r="A40" s="28"/>
      <c r="B40" s="19" t="s">
        <v>109</v>
      </c>
      <c r="C40" s="7" t="s">
        <v>18</v>
      </c>
      <c r="D40" s="9">
        <v>1</v>
      </c>
      <c r="E40" s="7">
        <v>782</v>
      </c>
      <c r="F40" s="7">
        <f t="shared" si="2"/>
        <v>782</v>
      </c>
      <c r="G40" s="43" t="s">
        <v>29</v>
      </c>
      <c r="H40" s="44"/>
      <c r="I40" s="45"/>
    </row>
    <row r="41" spans="1:9" ht="15">
      <c r="A41" s="28"/>
      <c r="B41" s="19" t="s">
        <v>110</v>
      </c>
      <c r="C41" s="7" t="s">
        <v>18</v>
      </c>
      <c r="D41" s="9">
        <v>1</v>
      </c>
      <c r="E41" s="7">
        <v>782</v>
      </c>
      <c r="F41" s="7">
        <f t="shared" si="2"/>
        <v>782</v>
      </c>
      <c r="G41" s="43" t="s">
        <v>29</v>
      </c>
      <c r="H41" s="44"/>
      <c r="I41" s="45"/>
    </row>
    <row r="42" spans="1:9" ht="15">
      <c r="A42" s="28"/>
      <c r="B42" s="19" t="s">
        <v>108</v>
      </c>
      <c r="C42" s="7" t="s">
        <v>18</v>
      </c>
      <c r="D42" s="9">
        <v>1</v>
      </c>
      <c r="E42" s="7">
        <v>782</v>
      </c>
      <c r="F42" s="7">
        <f t="shared" si="2"/>
        <v>782</v>
      </c>
      <c r="G42" s="43" t="s">
        <v>29</v>
      </c>
      <c r="H42" s="44"/>
      <c r="I42" s="45"/>
    </row>
    <row r="43" spans="1:9" ht="15">
      <c r="A43" s="28"/>
      <c r="B43" s="19" t="s">
        <v>103</v>
      </c>
      <c r="C43" s="7" t="s">
        <v>18</v>
      </c>
      <c r="D43" s="9">
        <v>1</v>
      </c>
      <c r="E43" s="7">
        <v>782</v>
      </c>
      <c r="F43" s="7">
        <f t="shared" si="2"/>
        <v>782</v>
      </c>
      <c r="G43" s="43" t="s">
        <v>29</v>
      </c>
      <c r="H43" s="44"/>
      <c r="I43" s="45"/>
    </row>
    <row r="44" spans="1:9" ht="15.75">
      <c r="A44" s="26"/>
      <c r="B44" s="26" t="s">
        <v>17</v>
      </c>
      <c r="C44" s="26" t="s">
        <v>18</v>
      </c>
      <c r="D44" s="29">
        <f>SUM(D36:D43)</f>
        <v>8</v>
      </c>
      <c r="E44" s="26"/>
      <c r="F44" s="26">
        <f>SUM(F36:F43)</f>
        <v>6256</v>
      </c>
      <c r="G44" s="55"/>
      <c r="H44" s="56"/>
      <c r="I44" s="57"/>
    </row>
    <row r="45" spans="1:9" ht="15.75">
      <c r="A45" s="7"/>
      <c r="B45" s="52" t="s">
        <v>22</v>
      </c>
      <c r="C45" s="53"/>
      <c r="D45" s="53"/>
      <c r="E45" s="53"/>
      <c r="F45" s="53"/>
      <c r="G45" s="53"/>
      <c r="H45" s="53"/>
      <c r="I45" s="54"/>
    </row>
    <row r="46" spans="1:9" ht="15">
      <c r="A46" s="22"/>
      <c r="B46" s="19" t="s">
        <v>83</v>
      </c>
      <c r="C46" s="7" t="s">
        <v>18</v>
      </c>
      <c r="D46" s="9">
        <v>14</v>
      </c>
      <c r="E46" s="7">
        <v>178.13</v>
      </c>
      <c r="F46" s="7">
        <f aca="true" t="shared" si="3" ref="F46:F57">D46*E46</f>
        <v>2493.8199999999997</v>
      </c>
      <c r="G46" s="43" t="s">
        <v>34</v>
      </c>
      <c r="H46" s="44"/>
      <c r="I46" s="45"/>
    </row>
    <row r="47" spans="1:9" ht="15">
      <c r="A47" s="22"/>
      <c r="B47" s="19" t="s">
        <v>81</v>
      </c>
      <c r="C47" s="7" t="s">
        <v>18</v>
      </c>
      <c r="D47" s="9">
        <v>15</v>
      </c>
      <c r="E47" s="7">
        <v>178.13</v>
      </c>
      <c r="F47" s="7">
        <f>D47*E47</f>
        <v>2671.95</v>
      </c>
      <c r="G47" s="43" t="s">
        <v>52</v>
      </c>
      <c r="H47" s="44"/>
      <c r="I47" s="45"/>
    </row>
    <row r="48" spans="1:9" ht="15">
      <c r="A48" s="22"/>
      <c r="B48" s="19" t="s">
        <v>92</v>
      </c>
      <c r="C48" s="7" t="s">
        <v>18</v>
      </c>
      <c r="D48" s="9">
        <v>9</v>
      </c>
      <c r="E48" s="7">
        <v>178.13</v>
      </c>
      <c r="F48" s="7">
        <f t="shared" si="3"/>
        <v>1603.17</v>
      </c>
      <c r="G48" s="43" t="s">
        <v>34</v>
      </c>
      <c r="H48" s="44"/>
      <c r="I48" s="45"/>
    </row>
    <row r="49" spans="1:9" ht="15">
      <c r="A49" s="22"/>
      <c r="B49" s="19" t="s">
        <v>89</v>
      </c>
      <c r="C49" s="7" t="s">
        <v>18</v>
      </c>
      <c r="D49" s="9">
        <v>12</v>
      </c>
      <c r="E49" s="7">
        <v>178.13</v>
      </c>
      <c r="F49" s="7">
        <f>D49*E49</f>
        <v>2137.56</v>
      </c>
      <c r="G49" s="43" t="s">
        <v>34</v>
      </c>
      <c r="H49" s="44"/>
      <c r="I49" s="45"/>
    </row>
    <row r="50" spans="1:9" ht="15">
      <c r="A50" s="22"/>
      <c r="B50" s="19" t="s">
        <v>87</v>
      </c>
      <c r="C50" s="7" t="s">
        <v>18</v>
      </c>
      <c r="D50" s="9">
        <v>4</v>
      </c>
      <c r="E50" s="7">
        <v>178.13</v>
      </c>
      <c r="F50" s="7">
        <f>D50*E50</f>
        <v>712.52</v>
      </c>
      <c r="G50" s="43" t="s">
        <v>34</v>
      </c>
      <c r="H50" s="44"/>
      <c r="I50" s="45"/>
    </row>
    <row r="51" spans="1:9" ht="15">
      <c r="A51" s="22"/>
      <c r="B51" s="19" t="s">
        <v>78</v>
      </c>
      <c r="C51" s="7" t="s">
        <v>18</v>
      </c>
      <c r="D51" s="9">
        <v>6</v>
      </c>
      <c r="E51" s="7">
        <v>178.13</v>
      </c>
      <c r="F51" s="7">
        <f t="shared" si="3"/>
        <v>1068.78</v>
      </c>
      <c r="G51" s="43" t="s">
        <v>34</v>
      </c>
      <c r="H51" s="44"/>
      <c r="I51" s="45"/>
    </row>
    <row r="52" spans="1:9" ht="15">
      <c r="A52" s="22"/>
      <c r="B52" s="19" t="s">
        <v>91</v>
      </c>
      <c r="C52" s="7" t="s">
        <v>18</v>
      </c>
      <c r="D52" s="9">
        <v>3</v>
      </c>
      <c r="E52" s="7">
        <v>178.13</v>
      </c>
      <c r="F52" s="7">
        <f t="shared" si="3"/>
        <v>534.39</v>
      </c>
      <c r="G52" s="43" t="s">
        <v>34</v>
      </c>
      <c r="H52" s="44"/>
      <c r="I52" s="45"/>
    </row>
    <row r="53" spans="1:9" ht="15">
      <c r="A53" s="22"/>
      <c r="B53" s="19" t="s">
        <v>71</v>
      </c>
      <c r="C53" s="7" t="s">
        <v>18</v>
      </c>
      <c r="D53" s="9">
        <v>2</v>
      </c>
      <c r="E53" s="7">
        <v>178.13</v>
      </c>
      <c r="F53" s="7">
        <f>D53*E53</f>
        <v>356.26</v>
      </c>
      <c r="G53" s="43" t="s">
        <v>34</v>
      </c>
      <c r="H53" s="44"/>
      <c r="I53" s="45"/>
    </row>
    <row r="54" spans="1:9" ht="15">
      <c r="A54" s="22"/>
      <c r="B54" s="19" t="s">
        <v>73</v>
      </c>
      <c r="C54" s="7" t="s">
        <v>18</v>
      </c>
      <c r="D54" s="9">
        <v>6</v>
      </c>
      <c r="E54" s="7">
        <v>178.13</v>
      </c>
      <c r="F54" s="7">
        <f>D54*E54</f>
        <v>1068.78</v>
      </c>
      <c r="G54" s="43" t="s">
        <v>34</v>
      </c>
      <c r="H54" s="44"/>
      <c r="I54" s="45"/>
    </row>
    <row r="55" spans="1:9" ht="15">
      <c r="A55" s="22"/>
      <c r="B55" s="19" t="s">
        <v>58</v>
      </c>
      <c r="C55" s="7" t="s">
        <v>18</v>
      </c>
      <c r="D55" s="9">
        <v>2</v>
      </c>
      <c r="E55" s="7">
        <v>178.13</v>
      </c>
      <c r="F55" s="7">
        <f>D55*E55</f>
        <v>356.26</v>
      </c>
      <c r="G55" s="43" t="s">
        <v>34</v>
      </c>
      <c r="H55" s="44"/>
      <c r="I55" s="45"/>
    </row>
    <row r="56" spans="1:9" ht="15">
      <c r="A56" s="22"/>
      <c r="B56" s="19" t="s">
        <v>94</v>
      </c>
      <c r="C56" s="7" t="s">
        <v>18</v>
      </c>
      <c r="D56" s="9">
        <v>15</v>
      </c>
      <c r="E56" s="7">
        <v>178.13</v>
      </c>
      <c r="F56" s="7">
        <f t="shared" si="3"/>
        <v>2671.95</v>
      </c>
      <c r="G56" s="43" t="s">
        <v>52</v>
      </c>
      <c r="H56" s="44"/>
      <c r="I56" s="45"/>
    </row>
    <row r="57" spans="1:9" ht="15">
      <c r="A57" s="22"/>
      <c r="B57" s="19" t="s">
        <v>77</v>
      </c>
      <c r="C57" s="7" t="s">
        <v>18</v>
      </c>
      <c r="D57" s="9">
        <v>13</v>
      </c>
      <c r="E57" s="7">
        <v>178.13</v>
      </c>
      <c r="F57" s="7">
        <f t="shared" si="3"/>
        <v>2315.69</v>
      </c>
      <c r="G57" s="43" t="s">
        <v>34</v>
      </c>
      <c r="H57" s="44"/>
      <c r="I57" s="45"/>
    </row>
    <row r="58" spans="1:9" ht="15.75">
      <c r="A58" s="26"/>
      <c r="B58" s="26" t="s">
        <v>17</v>
      </c>
      <c r="C58" s="26" t="s">
        <v>18</v>
      </c>
      <c r="D58" s="29">
        <f>SUM(D46:D57)</f>
        <v>101</v>
      </c>
      <c r="E58" s="26"/>
      <c r="F58" s="26">
        <f>SUM(F46:F57)</f>
        <v>17991.13</v>
      </c>
      <c r="G58" s="55"/>
      <c r="H58" s="56"/>
      <c r="I58" s="57"/>
    </row>
    <row r="59" spans="1:9" ht="15.75">
      <c r="A59" s="7"/>
      <c r="B59" s="52" t="s">
        <v>23</v>
      </c>
      <c r="C59" s="53"/>
      <c r="D59" s="53"/>
      <c r="E59" s="53"/>
      <c r="F59" s="53"/>
      <c r="G59" s="53"/>
      <c r="H59" s="53"/>
      <c r="I59" s="54"/>
    </row>
    <row r="60" spans="1:9" ht="15">
      <c r="A60" s="7"/>
      <c r="B60" s="19" t="s">
        <v>72</v>
      </c>
      <c r="C60" s="7" t="s">
        <v>18</v>
      </c>
      <c r="D60" s="9">
        <v>2</v>
      </c>
      <c r="E60" s="14">
        <v>158.94</v>
      </c>
      <c r="F60" s="7">
        <f>D60*E60</f>
        <v>317.88</v>
      </c>
      <c r="G60" s="43" t="s">
        <v>15</v>
      </c>
      <c r="H60" s="44"/>
      <c r="I60" s="45"/>
    </row>
    <row r="61" spans="1:9" ht="15">
      <c r="A61" s="7"/>
      <c r="B61" s="19" t="s">
        <v>95</v>
      </c>
      <c r="C61" s="7" t="s">
        <v>18</v>
      </c>
      <c r="D61" s="9">
        <v>1</v>
      </c>
      <c r="E61" s="14">
        <v>158.94</v>
      </c>
      <c r="F61" s="7">
        <f>D61*E61</f>
        <v>158.94</v>
      </c>
      <c r="G61" s="43" t="s">
        <v>15</v>
      </c>
      <c r="H61" s="44"/>
      <c r="I61" s="45"/>
    </row>
    <row r="62" spans="1:9" ht="15">
      <c r="A62" s="7"/>
      <c r="B62" s="19" t="s">
        <v>69</v>
      </c>
      <c r="C62" s="7" t="s">
        <v>18</v>
      </c>
      <c r="D62" s="9">
        <v>1</v>
      </c>
      <c r="E62" s="14">
        <v>158.94</v>
      </c>
      <c r="F62" s="7">
        <f>D62*E62</f>
        <v>158.94</v>
      </c>
      <c r="G62" s="43" t="s">
        <v>15</v>
      </c>
      <c r="H62" s="44"/>
      <c r="I62" s="45"/>
    </row>
    <row r="63" spans="1:9" ht="15.75">
      <c r="A63" s="26"/>
      <c r="B63" s="26" t="s">
        <v>19</v>
      </c>
      <c r="C63" s="26" t="s">
        <v>18</v>
      </c>
      <c r="D63" s="29">
        <f>SUM(D60:D62)</f>
        <v>4</v>
      </c>
      <c r="E63" s="26"/>
      <c r="F63" s="30">
        <f>SUM(F60:F62)</f>
        <v>635.76</v>
      </c>
      <c r="G63" s="55"/>
      <c r="H63" s="56"/>
      <c r="I63" s="57"/>
    </row>
    <row r="64" spans="1:9" ht="15.75">
      <c r="A64" s="7"/>
      <c r="B64" s="52" t="s">
        <v>39</v>
      </c>
      <c r="C64" s="53"/>
      <c r="D64" s="53"/>
      <c r="E64" s="53"/>
      <c r="F64" s="53"/>
      <c r="G64" s="53"/>
      <c r="H64" s="53"/>
      <c r="I64" s="54"/>
    </row>
    <row r="65" spans="1:9" ht="15">
      <c r="A65" s="7"/>
      <c r="B65" s="19" t="s">
        <v>74</v>
      </c>
      <c r="C65" s="7" t="s">
        <v>18</v>
      </c>
      <c r="D65" s="9">
        <v>1</v>
      </c>
      <c r="E65" s="14">
        <v>167.54</v>
      </c>
      <c r="F65" s="7">
        <f>D65*E65</f>
        <v>167.54</v>
      </c>
      <c r="G65" s="61" t="s">
        <v>75</v>
      </c>
      <c r="H65" s="62"/>
      <c r="I65" s="63"/>
    </row>
    <row r="66" spans="1:9" ht="15.75">
      <c r="A66" s="26"/>
      <c r="B66" s="26" t="s">
        <v>19</v>
      </c>
      <c r="C66" s="26" t="s">
        <v>18</v>
      </c>
      <c r="D66" s="29">
        <f>SUM(D65:D65)</f>
        <v>1</v>
      </c>
      <c r="E66" s="26"/>
      <c r="F66" s="30">
        <f>SUM(F65:F65)</f>
        <v>167.54</v>
      </c>
      <c r="G66" s="55"/>
      <c r="H66" s="56"/>
      <c r="I66" s="57"/>
    </row>
    <row r="67" spans="1:9" ht="15.75">
      <c r="A67" s="7"/>
      <c r="B67" s="52" t="s">
        <v>64</v>
      </c>
      <c r="C67" s="44"/>
      <c r="D67" s="44"/>
      <c r="E67" s="44"/>
      <c r="F67" s="44"/>
      <c r="G67" s="44"/>
      <c r="H67" s="44"/>
      <c r="I67" s="45"/>
    </row>
    <row r="68" spans="1:9" ht="15">
      <c r="A68" s="7"/>
      <c r="B68" s="19" t="s">
        <v>45</v>
      </c>
      <c r="C68" s="7" t="s">
        <v>18</v>
      </c>
      <c r="D68" s="9">
        <v>6</v>
      </c>
      <c r="E68" s="14">
        <v>886.99</v>
      </c>
      <c r="F68" s="7">
        <f>D68*E68</f>
        <v>5321.9400000000005</v>
      </c>
      <c r="G68" s="61" t="s">
        <v>65</v>
      </c>
      <c r="H68" s="62"/>
      <c r="I68" s="63"/>
    </row>
    <row r="69" spans="1:9" ht="15">
      <c r="A69" s="7"/>
      <c r="B69" s="19" t="s">
        <v>51</v>
      </c>
      <c r="C69" s="7" t="s">
        <v>18</v>
      </c>
      <c r="D69" s="9">
        <v>6</v>
      </c>
      <c r="E69" s="14">
        <v>886.99</v>
      </c>
      <c r="F69" s="7">
        <f>D69*E69</f>
        <v>5321.9400000000005</v>
      </c>
      <c r="G69" s="61" t="s">
        <v>65</v>
      </c>
      <c r="H69" s="62"/>
      <c r="I69" s="63"/>
    </row>
    <row r="70" spans="1:9" ht="15">
      <c r="A70" s="7"/>
      <c r="B70" s="19" t="s">
        <v>44</v>
      </c>
      <c r="C70" s="7" t="s">
        <v>18</v>
      </c>
      <c r="D70" s="9">
        <v>8</v>
      </c>
      <c r="E70" s="14">
        <v>886.99</v>
      </c>
      <c r="F70" s="7">
        <f>D70*E70</f>
        <v>7095.92</v>
      </c>
      <c r="G70" s="61" t="s">
        <v>65</v>
      </c>
      <c r="H70" s="62"/>
      <c r="I70" s="63"/>
    </row>
    <row r="71" spans="1:9" ht="15">
      <c r="A71" s="7"/>
      <c r="B71" s="19" t="s">
        <v>46</v>
      </c>
      <c r="C71" s="7" t="s">
        <v>18</v>
      </c>
      <c r="D71" s="9">
        <v>8</v>
      </c>
      <c r="E71" s="14">
        <v>886.99</v>
      </c>
      <c r="F71" s="7">
        <f>D71*E71</f>
        <v>7095.92</v>
      </c>
      <c r="G71" s="61" t="s">
        <v>65</v>
      </c>
      <c r="H71" s="62"/>
      <c r="I71" s="63"/>
    </row>
    <row r="72" spans="1:9" ht="15">
      <c r="A72" s="7"/>
      <c r="B72" s="19" t="s">
        <v>56</v>
      </c>
      <c r="C72" s="7" t="s">
        <v>18</v>
      </c>
      <c r="D72" s="9">
        <v>8</v>
      </c>
      <c r="E72" s="14">
        <v>886.99</v>
      </c>
      <c r="F72" s="7">
        <f>D72*E72</f>
        <v>7095.92</v>
      </c>
      <c r="G72" s="61" t="s">
        <v>65</v>
      </c>
      <c r="H72" s="62"/>
      <c r="I72" s="63"/>
    </row>
    <row r="73" spans="1:9" ht="15.75">
      <c r="A73" s="26"/>
      <c r="B73" s="26" t="s">
        <v>19</v>
      </c>
      <c r="C73" s="26" t="s">
        <v>18</v>
      </c>
      <c r="D73" s="29">
        <f>SUM(D68:D72)</f>
        <v>36</v>
      </c>
      <c r="E73" s="26"/>
      <c r="F73" s="30">
        <f>SUM(F68:F72)</f>
        <v>31931.64</v>
      </c>
      <c r="G73" s="55"/>
      <c r="H73" s="56"/>
      <c r="I73" s="57"/>
    </row>
    <row r="74" spans="1:9" ht="15.75">
      <c r="A74" s="7"/>
      <c r="B74" s="52" t="s">
        <v>32</v>
      </c>
      <c r="C74" s="44"/>
      <c r="D74" s="44"/>
      <c r="E74" s="44"/>
      <c r="F74" s="44"/>
      <c r="G74" s="44"/>
      <c r="H74" s="44"/>
      <c r="I74" s="45"/>
    </row>
    <row r="75" spans="1:9" ht="15">
      <c r="A75" s="7"/>
      <c r="B75" s="19" t="s">
        <v>63</v>
      </c>
      <c r="C75" s="7" t="s">
        <v>18</v>
      </c>
      <c r="D75" s="9">
        <v>1</v>
      </c>
      <c r="E75" s="7">
        <v>415</v>
      </c>
      <c r="F75" s="14">
        <f>D75*E75</f>
        <v>415</v>
      </c>
      <c r="G75" s="23" t="s">
        <v>66</v>
      </c>
      <c r="H75" s="24"/>
      <c r="I75" s="25"/>
    </row>
    <row r="76" spans="1:9" ht="15.75">
      <c r="A76" s="26"/>
      <c r="B76" s="26" t="s">
        <v>19</v>
      </c>
      <c r="C76" s="26" t="s">
        <v>18</v>
      </c>
      <c r="D76" s="29">
        <f>SUM(D75:D75)</f>
        <v>1</v>
      </c>
      <c r="E76" s="26"/>
      <c r="F76" s="30">
        <f>SUM(F75:F75)</f>
        <v>415</v>
      </c>
      <c r="G76" s="55"/>
      <c r="H76" s="56"/>
      <c r="I76" s="57"/>
    </row>
    <row r="77" spans="1:9" ht="17.25" customHeight="1">
      <c r="A77" s="7"/>
      <c r="B77" s="52" t="s">
        <v>24</v>
      </c>
      <c r="C77" s="53"/>
      <c r="D77" s="53"/>
      <c r="E77" s="53"/>
      <c r="F77" s="53"/>
      <c r="G77" s="53"/>
      <c r="H77" s="53"/>
      <c r="I77" s="54"/>
    </row>
    <row r="78" spans="1:9" ht="17.25" customHeight="1">
      <c r="A78" s="7"/>
      <c r="B78" s="19" t="s">
        <v>88</v>
      </c>
      <c r="C78" s="7" t="s">
        <v>18</v>
      </c>
      <c r="D78" s="9">
        <v>1</v>
      </c>
      <c r="E78" s="7">
        <v>582.6</v>
      </c>
      <c r="F78" s="7">
        <f aca="true" t="shared" si="4" ref="F78:F83">D78*E78</f>
        <v>582.6</v>
      </c>
      <c r="G78" s="43" t="s">
        <v>40</v>
      </c>
      <c r="H78" s="44"/>
      <c r="I78" s="45"/>
    </row>
    <row r="79" spans="1:9" ht="13.5" customHeight="1">
      <c r="A79" s="7"/>
      <c r="B79" s="8" t="s">
        <v>35</v>
      </c>
      <c r="C79" s="7" t="s">
        <v>18</v>
      </c>
      <c r="D79" s="9">
        <v>6</v>
      </c>
      <c r="E79" s="9">
        <v>11.45</v>
      </c>
      <c r="F79" s="7">
        <f t="shared" si="4"/>
        <v>68.69999999999999</v>
      </c>
      <c r="G79" s="23"/>
      <c r="H79" s="24"/>
      <c r="I79" s="25"/>
    </row>
    <row r="80" spans="1:9" ht="13.5" customHeight="1">
      <c r="A80" s="7"/>
      <c r="B80" s="8" t="s">
        <v>37</v>
      </c>
      <c r="C80" s="7" t="s">
        <v>36</v>
      </c>
      <c r="D80" s="9">
        <v>0.016</v>
      </c>
      <c r="E80" s="9">
        <v>601.77</v>
      </c>
      <c r="F80" s="7">
        <f t="shared" si="4"/>
        <v>9.62832</v>
      </c>
      <c r="G80" s="23"/>
      <c r="H80" s="24"/>
      <c r="I80" s="25"/>
    </row>
    <row r="81" spans="1:9" ht="17.25" customHeight="1">
      <c r="A81" s="7"/>
      <c r="B81" s="19" t="s">
        <v>114</v>
      </c>
      <c r="C81" s="7" t="s">
        <v>18</v>
      </c>
      <c r="D81" s="9">
        <v>1</v>
      </c>
      <c r="E81" s="7">
        <v>582.6</v>
      </c>
      <c r="F81" s="7">
        <f t="shared" si="4"/>
        <v>582.6</v>
      </c>
      <c r="G81" s="43" t="s">
        <v>40</v>
      </c>
      <c r="H81" s="44"/>
      <c r="I81" s="45"/>
    </row>
    <row r="82" spans="1:9" ht="13.5" customHeight="1">
      <c r="A82" s="7"/>
      <c r="B82" s="8" t="s">
        <v>35</v>
      </c>
      <c r="C82" s="7" t="s">
        <v>18</v>
      </c>
      <c r="D82" s="9">
        <v>1</v>
      </c>
      <c r="E82" s="9">
        <v>11.45</v>
      </c>
      <c r="F82" s="7">
        <f t="shared" si="4"/>
        <v>11.45</v>
      </c>
      <c r="G82" s="23"/>
      <c r="H82" s="24"/>
      <c r="I82" s="25"/>
    </row>
    <row r="83" spans="1:9" ht="13.5" customHeight="1">
      <c r="A83" s="7"/>
      <c r="B83" s="8" t="s">
        <v>37</v>
      </c>
      <c r="C83" s="7" t="s">
        <v>36</v>
      </c>
      <c r="D83" s="9">
        <v>0.016</v>
      </c>
      <c r="E83" s="9">
        <v>601.77</v>
      </c>
      <c r="F83" s="7">
        <f t="shared" si="4"/>
        <v>9.62832</v>
      </c>
      <c r="G83" s="23"/>
      <c r="H83" s="24"/>
      <c r="I83" s="25"/>
    </row>
    <row r="84" spans="1:9" ht="15.75">
      <c r="A84" s="26"/>
      <c r="B84" s="26" t="s">
        <v>17</v>
      </c>
      <c r="C84" s="26"/>
      <c r="D84" s="29">
        <f>D81+D78</f>
        <v>2</v>
      </c>
      <c r="E84" s="26"/>
      <c r="F84" s="30">
        <f>SUM(F78:F83)</f>
        <v>1264.60664</v>
      </c>
      <c r="G84" s="55"/>
      <c r="H84" s="56"/>
      <c r="I84" s="57"/>
    </row>
    <row r="85" spans="1:9" ht="15.75">
      <c r="A85" s="10"/>
      <c r="B85" s="10" t="s">
        <v>25</v>
      </c>
      <c r="C85" s="10"/>
      <c r="D85" s="10"/>
      <c r="E85" s="10"/>
      <c r="F85" s="11">
        <f>F84+F66+F63+F58+F34+F16+F73+F76+F44</f>
        <v>85842.79664</v>
      </c>
      <c r="G85" s="49"/>
      <c r="H85" s="50"/>
      <c r="I85" s="51"/>
    </row>
    <row r="86" spans="1:9" ht="15.75">
      <c r="A86" s="12"/>
      <c r="B86" s="13"/>
      <c r="C86" s="13"/>
      <c r="D86" s="13"/>
      <c r="E86" s="13"/>
      <c r="F86" s="13"/>
      <c r="G86" s="13"/>
      <c r="H86" s="13"/>
      <c r="I86" s="12"/>
    </row>
    <row r="87" spans="1:9" ht="15.75">
      <c r="A87" s="12"/>
      <c r="B87" s="13"/>
      <c r="C87" s="13"/>
      <c r="D87" s="13"/>
      <c r="E87" s="13"/>
      <c r="F87" s="13"/>
      <c r="G87" s="13"/>
      <c r="H87" s="13"/>
      <c r="I87" s="12"/>
    </row>
    <row r="88" spans="1:9" ht="15.75">
      <c r="A88" s="12"/>
      <c r="B88" s="13" t="s">
        <v>26</v>
      </c>
      <c r="C88" s="13"/>
      <c r="D88" s="13"/>
      <c r="E88" s="13"/>
      <c r="F88" s="13"/>
      <c r="G88" s="13"/>
      <c r="H88" s="13"/>
      <c r="I88" s="12"/>
    </row>
    <row r="89" spans="1:9" ht="15.75">
      <c r="A89" s="12"/>
      <c r="B89" s="13" t="s">
        <v>27</v>
      </c>
      <c r="C89" s="13"/>
      <c r="D89" s="13"/>
      <c r="E89" s="13"/>
      <c r="F89" s="13"/>
      <c r="G89" s="13" t="s">
        <v>28</v>
      </c>
      <c r="H89" s="13"/>
      <c r="I89" s="12"/>
    </row>
  </sheetData>
  <sheetProtection/>
  <mergeCells count="70">
    <mergeCell ref="G85:I85"/>
    <mergeCell ref="G24:I24"/>
    <mergeCell ref="G25:I25"/>
    <mergeCell ref="G42:I42"/>
    <mergeCell ref="G40:I40"/>
    <mergeCell ref="G41:I41"/>
    <mergeCell ref="G72:I72"/>
    <mergeCell ref="G69:I69"/>
    <mergeCell ref="G70:I70"/>
    <mergeCell ref="B74:I74"/>
    <mergeCell ref="G76:I76"/>
    <mergeCell ref="B77:I77"/>
    <mergeCell ref="G78:I78"/>
    <mergeCell ref="G81:I81"/>
    <mergeCell ref="G84:I84"/>
    <mergeCell ref="B67:I67"/>
    <mergeCell ref="G68:I68"/>
    <mergeCell ref="G73:I73"/>
    <mergeCell ref="G71:I71"/>
    <mergeCell ref="G62:I62"/>
    <mergeCell ref="G63:I63"/>
    <mergeCell ref="B64:I64"/>
    <mergeCell ref="G61:I61"/>
    <mergeCell ref="G65:I65"/>
    <mergeCell ref="G66:I66"/>
    <mergeCell ref="G55:I55"/>
    <mergeCell ref="G56:I56"/>
    <mergeCell ref="G57:I57"/>
    <mergeCell ref="G58:I58"/>
    <mergeCell ref="B59:I59"/>
    <mergeCell ref="G60:I60"/>
    <mergeCell ref="G49:I49"/>
    <mergeCell ref="G50:I50"/>
    <mergeCell ref="G51:I51"/>
    <mergeCell ref="G52:I52"/>
    <mergeCell ref="G53:I53"/>
    <mergeCell ref="G54:I54"/>
    <mergeCell ref="G43:I43"/>
    <mergeCell ref="G44:I44"/>
    <mergeCell ref="B45:I45"/>
    <mergeCell ref="G46:I46"/>
    <mergeCell ref="G47:I47"/>
    <mergeCell ref="G48:I48"/>
    <mergeCell ref="G33:I33"/>
    <mergeCell ref="G34:I34"/>
    <mergeCell ref="B35:I35"/>
    <mergeCell ref="G38:I38"/>
    <mergeCell ref="G39:I39"/>
    <mergeCell ref="G28:I28"/>
    <mergeCell ref="G29:I29"/>
    <mergeCell ref="G30:I30"/>
    <mergeCell ref="G31:I31"/>
    <mergeCell ref="G32:I32"/>
    <mergeCell ref="G21:I21"/>
    <mergeCell ref="G22:I22"/>
    <mergeCell ref="G23:I23"/>
    <mergeCell ref="G26:I26"/>
    <mergeCell ref="G27:I27"/>
    <mergeCell ref="B7:I7"/>
    <mergeCell ref="G16:I16"/>
    <mergeCell ref="B17:I17"/>
    <mergeCell ref="G18:I18"/>
    <mergeCell ref="G20:I20"/>
    <mergeCell ref="G19:I19"/>
    <mergeCell ref="A1:I1"/>
    <mergeCell ref="A2:I2"/>
    <mergeCell ref="A3:I3"/>
    <mergeCell ref="G4:I4"/>
    <mergeCell ref="G5:I5"/>
    <mergeCell ref="G6:I6"/>
  </mergeCells>
  <printOptions/>
  <pageMargins left="0.21" right="0.18" top="0.22" bottom="0.25" header="0.2" footer="0.25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4999699890613556"/>
    <pageSetUpPr fitToPage="1"/>
  </sheetPr>
  <dimension ref="A1:J75"/>
  <sheetViews>
    <sheetView zoomScalePageLayoutView="0" workbookViewId="0" topLeftCell="A51">
      <selection activeCell="A70" sqref="A8:J70"/>
    </sheetView>
  </sheetViews>
  <sheetFormatPr defaultColWidth="9.140625" defaultRowHeight="12.75"/>
  <cols>
    <col min="1" max="1" width="8.140625" style="0" customWidth="1"/>
    <col min="2" max="2" width="41.8515625" style="0" customWidth="1"/>
    <col min="3" max="3" width="6.57421875" style="0" customWidth="1"/>
    <col min="4" max="5" width="9.57421875" style="0" customWidth="1"/>
    <col min="6" max="6" width="11.57421875" style="0" customWidth="1"/>
    <col min="7" max="7" width="14.57421875" style="0" customWidth="1"/>
    <col min="10" max="10" width="24.421875" style="0" customWidth="1"/>
  </cols>
  <sheetData>
    <row r="1" spans="1:10" ht="15.75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4"/>
    </row>
    <row r="2" spans="1:10" ht="15.75">
      <c r="A2" s="32" t="s">
        <v>532</v>
      </c>
      <c r="B2" s="33"/>
      <c r="C2" s="33"/>
      <c r="D2" s="33"/>
      <c r="E2" s="33"/>
      <c r="F2" s="33"/>
      <c r="G2" s="33"/>
      <c r="H2" s="33"/>
      <c r="I2" s="33"/>
      <c r="J2" s="34"/>
    </row>
    <row r="3" spans="1:10" ht="15.75">
      <c r="A3" s="35" t="s">
        <v>1</v>
      </c>
      <c r="B3" s="36"/>
      <c r="C3" s="36"/>
      <c r="D3" s="36"/>
      <c r="E3" s="36"/>
      <c r="F3" s="36"/>
      <c r="G3" s="36"/>
      <c r="H3" s="36"/>
      <c r="I3" s="36"/>
      <c r="J3" s="37"/>
    </row>
    <row r="4" spans="1:10" ht="12.7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38" t="s">
        <v>446</v>
      </c>
      <c r="G4" s="1" t="s">
        <v>7</v>
      </c>
      <c r="H4" s="40" t="s">
        <v>8</v>
      </c>
      <c r="I4" s="41"/>
      <c r="J4" s="42"/>
    </row>
    <row r="5" spans="1:10" ht="12.75">
      <c r="A5" s="1" t="s">
        <v>30</v>
      </c>
      <c r="B5" s="1" t="s">
        <v>9</v>
      </c>
      <c r="C5" s="1" t="s">
        <v>10</v>
      </c>
      <c r="D5" s="1" t="s">
        <v>11</v>
      </c>
      <c r="E5" s="1"/>
      <c r="F5" s="39"/>
      <c r="G5" s="1"/>
      <c r="H5" s="40"/>
      <c r="I5" s="41"/>
      <c r="J5" s="42"/>
    </row>
    <row r="6" spans="1:10" ht="14.25" customHeight="1">
      <c r="A6" s="2"/>
      <c r="B6" s="3" t="s">
        <v>12</v>
      </c>
      <c r="C6" s="2"/>
      <c r="D6" s="2"/>
      <c r="E6" s="2"/>
      <c r="F6" s="2"/>
      <c r="G6" s="2"/>
      <c r="H6" s="32"/>
      <c r="I6" s="33"/>
      <c r="J6" s="34"/>
    </row>
    <row r="7" spans="1:10" ht="15.75">
      <c r="A7" s="2"/>
      <c r="B7" s="46" t="s">
        <v>13</v>
      </c>
      <c r="C7" s="47"/>
      <c r="D7" s="47"/>
      <c r="E7" s="47"/>
      <c r="F7" s="47"/>
      <c r="G7" s="47"/>
      <c r="H7" s="47"/>
      <c r="I7" s="47"/>
      <c r="J7" s="48"/>
    </row>
    <row r="8" spans="1:10" ht="15">
      <c r="A8" s="22"/>
      <c r="B8" s="19" t="s">
        <v>538</v>
      </c>
      <c r="C8" s="7" t="s">
        <v>14</v>
      </c>
      <c r="D8" s="17">
        <v>6</v>
      </c>
      <c r="E8" s="7"/>
      <c r="F8" s="7">
        <v>253</v>
      </c>
      <c r="G8" s="14">
        <f aca="true" t="shared" si="0" ref="G8:G18">D8*F8</f>
        <v>1518</v>
      </c>
      <c r="H8" s="23" t="s">
        <v>539</v>
      </c>
      <c r="I8" s="24"/>
      <c r="J8" s="25"/>
    </row>
    <row r="9" spans="1:10" ht="15">
      <c r="A9" s="22"/>
      <c r="B9" s="19" t="s">
        <v>542</v>
      </c>
      <c r="C9" s="7" t="s">
        <v>14</v>
      </c>
      <c r="D9" s="16">
        <v>22</v>
      </c>
      <c r="E9" s="7"/>
      <c r="F9" s="7">
        <v>253</v>
      </c>
      <c r="G9" s="14">
        <f t="shared" si="0"/>
        <v>5566</v>
      </c>
      <c r="H9" s="23" t="s">
        <v>29</v>
      </c>
      <c r="I9" s="24"/>
      <c r="J9" s="25"/>
    </row>
    <row r="10" spans="1:10" ht="15">
      <c r="A10" s="22"/>
      <c r="B10" s="19" t="s">
        <v>534</v>
      </c>
      <c r="C10" s="7" t="s">
        <v>14</v>
      </c>
      <c r="D10" s="16">
        <v>2.5</v>
      </c>
      <c r="E10" s="7"/>
      <c r="F10" s="7">
        <v>253</v>
      </c>
      <c r="G10" s="14">
        <f>D10*F10</f>
        <v>632.5</v>
      </c>
      <c r="H10" s="23" t="s">
        <v>238</v>
      </c>
      <c r="I10" s="24"/>
      <c r="J10" s="25"/>
    </row>
    <row r="11" spans="1:10" ht="15">
      <c r="A11" s="22"/>
      <c r="B11" s="19" t="s">
        <v>541</v>
      </c>
      <c r="C11" s="7" t="s">
        <v>14</v>
      </c>
      <c r="D11" s="16">
        <v>3.9</v>
      </c>
      <c r="E11" s="7"/>
      <c r="F11" s="7">
        <v>253</v>
      </c>
      <c r="G11" s="14">
        <f t="shared" si="0"/>
        <v>986.6999999999999</v>
      </c>
      <c r="H11" s="23" t="s">
        <v>238</v>
      </c>
      <c r="I11" s="24"/>
      <c r="J11" s="25"/>
    </row>
    <row r="12" spans="1:10" ht="15">
      <c r="A12" s="22"/>
      <c r="B12" s="19" t="s">
        <v>536</v>
      </c>
      <c r="C12" s="7" t="s">
        <v>14</v>
      </c>
      <c r="D12" s="16">
        <v>0.6</v>
      </c>
      <c r="E12" s="7"/>
      <c r="F12" s="7">
        <v>253</v>
      </c>
      <c r="G12" s="14">
        <f t="shared" si="0"/>
        <v>151.79999999999998</v>
      </c>
      <c r="H12" s="23" t="s">
        <v>238</v>
      </c>
      <c r="I12" s="24"/>
      <c r="J12" s="25"/>
    </row>
    <row r="13" spans="1:10" ht="15">
      <c r="A13" s="22"/>
      <c r="B13" s="19" t="s">
        <v>537</v>
      </c>
      <c r="C13" s="7" t="s">
        <v>14</v>
      </c>
      <c r="D13" s="16">
        <v>0.6</v>
      </c>
      <c r="E13" s="7"/>
      <c r="F13" s="7">
        <v>253</v>
      </c>
      <c r="G13" s="14">
        <f>D13*F13</f>
        <v>151.79999999999998</v>
      </c>
      <c r="H13" s="23" t="s">
        <v>238</v>
      </c>
      <c r="I13" s="24"/>
      <c r="J13" s="25"/>
    </row>
    <row r="14" spans="1:10" ht="15">
      <c r="A14" s="22"/>
      <c r="B14" s="19" t="s">
        <v>561</v>
      </c>
      <c r="C14" s="7" t="s">
        <v>14</v>
      </c>
      <c r="D14" s="16">
        <v>5.4</v>
      </c>
      <c r="E14" s="7"/>
      <c r="F14" s="7">
        <v>253</v>
      </c>
      <c r="G14" s="14">
        <f t="shared" si="0"/>
        <v>1366.2</v>
      </c>
      <c r="H14" s="23" t="s">
        <v>539</v>
      </c>
      <c r="I14" s="24"/>
      <c r="J14" s="25"/>
    </row>
    <row r="15" spans="1:10" ht="15">
      <c r="A15" s="22"/>
      <c r="B15" s="19" t="s">
        <v>563</v>
      </c>
      <c r="C15" s="7" t="s">
        <v>14</v>
      </c>
      <c r="D15" s="16">
        <v>83.5</v>
      </c>
      <c r="E15" s="7"/>
      <c r="F15" s="7">
        <v>253</v>
      </c>
      <c r="G15" s="14">
        <f t="shared" si="0"/>
        <v>21125.5</v>
      </c>
      <c r="H15" s="23" t="s">
        <v>544</v>
      </c>
      <c r="I15" s="24"/>
      <c r="J15" s="25"/>
    </row>
    <row r="16" spans="1:10" ht="15">
      <c r="A16" s="22"/>
      <c r="B16" s="19" t="s">
        <v>543</v>
      </c>
      <c r="C16" s="7" t="s">
        <v>14</v>
      </c>
      <c r="D16" s="16">
        <v>4.5</v>
      </c>
      <c r="E16" s="7"/>
      <c r="F16" s="7">
        <v>253</v>
      </c>
      <c r="G16" s="14">
        <f t="shared" si="0"/>
        <v>1138.5</v>
      </c>
      <c r="H16" s="23" t="s">
        <v>544</v>
      </c>
      <c r="I16" s="24"/>
      <c r="J16" s="25"/>
    </row>
    <row r="17" spans="1:10" ht="15">
      <c r="A17" s="22"/>
      <c r="B17" s="19" t="s">
        <v>555</v>
      </c>
      <c r="C17" s="7" t="s">
        <v>14</v>
      </c>
      <c r="D17" s="16">
        <v>1</v>
      </c>
      <c r="E17" s="7"/>
      <c r="F17" s="7">
        <v>253</v>
      </c>
      <c r="G17" s="14">
        <f>D17*F17</f>
        <v>253</v>
      </c>
      <c r="H17" s="23" t="s">
        <v>551</v>
      </c>
      <c r="I17" s="24"/>
      <c r="J17" s="25"/>
    </row>
    <row r="18" spans="1:10" ht="15">
      <c r="A18" s="22"/>
      <c r="B18" s="19" t="s">
        <v>550</v>
      </c>
      <c r="C18" s="7" t="s">
        <v>14</v>
      </c>
      <c r="D18" s="16">
        <v>3.5</v>
      </c>
      <c r="E18" s="7"/>
      <c r="F18" s="7">
        <v>253</v>
      </c>
      <c r="G18" s="14">
        <f t="shared" si="0"/>
        <v>885.5</v>
      </c>
      <c r="H18" s="23" t="s">
        <v>551</v>
      </c>
      <c r="I18" s="24"/>
      <c r="J18" s="25"/>
    </row>
    <row r="19" spans="1:10" ht="15.75">
      <c r="A19" s="7"/>
      <c r="B19" s="26" t="s">
        <v>17</v>
      </c>
      <c r="C19" s="26" t="s">
        <v>14</v>
      </c>
      <c r="D19" s="31">
        <f>SUM(D8:D18)</f>
        <v>133.5</v>
      </c>
      <c r="E19" s="26"/>
      <c r="F19" s="26"/>
      <c r="G19" s="30">
        <f>SUM(G8:G18)</f>
        <v>33775.5</v>
      </c>
      <c r="H19" s="43"/>
      <c r="I19" s="44"/>
      <c r="J19" s="45"/>
    </row>
    <row r="20" spans="1:10" ht="15.75">
      <c r="A20" s="7"/>
      <c r="B20" s="52" t="s">
        <v>21</v>
      </c>
      <c r="C20" s="53"/>
      <c r="D20" s="53"/>
      <c r="E20" s="53"/>
      <c r="F20" s="53"/>
      <c r="G20" s="53"/>
      <c r="H20" s="53"/>
      <c r="I20" s="53"/>
      <c r="J20" s="54"/>
    </row>
    <row r="21" spans="1:10" ht="15">
      <c r="A21" s="28"/>
      <c r="B21" s="19" t="s">
        <v>560</v>
      </c>
      <c r="C21" s="7" t="s">
        <v>18</v>
      </c>
      <c r="D21" s="9">
        <v>1</v>
      </c>
      <c r="E21" s="7">
        <v>148.42</v>
      </c>
      <c r="F21" s="14">
        <f>E21*1.065</f>
        <v>158.0673</v>
      </c>
      <c r="G21" s="14">
        <f>D21*F21</f>
        <v>158.0673</v>
      </c>
      <c r="H21" s="43" t="s">
        <v>16</v>
      </c>
      <c r="I21" s="44"/>
      <c r="J21" s="45"/>
    </row>
    <row r="22" spans="1:10" ht="15">
      <c r="A22" s="28"/>
      <c r="B22" s="19" t="s">
        <v>557</v>
      </c>
      <c r="C22" s="7" t="s">
        <v>18</v>
      </c>
      <c r="D22" s="9">
        <v>2</v>
      </c>
      <c r="E22" s="7">
        <v>148.42</v>
      </c>
      <c r="F22" s="14">
        <f aca="true" t="shared" si="1" ref="F22:F28">E22*1.065</f>
        <v>158.0673</v>
      </c>
      <c r="G22" s="14">
        <f aca="true" t="shared" si="2" ref="G22:G28">D22*F22</f>
        <v>316.1346</v>
      </c>
      <c r="H22" s="43" t="s">
        <v>29</v>
      </c>
      <c r="I22" s="44"/>
      <c r="J22" s="45"/>
    </row>
    <row r="23" spans="1:10" ht="15">
      <c r="A23" s="28"/>
      <c r="B23" s="19" t="s">
        <v>546</v>
      </c>
      <c r="C23" s="7" t="s">
        <v>18</v>
      </c>
      <c r="D23" s="9">
        <v>2</v>
      </c>
      <c r="E23" s="7">
        <v>148.42</v>
      </c>
      <c r="F23" s="14">
        <f t="shared" si="1"/>
        <v>158.0673</v>
      </c>
      <c r="G23" s="14">
        <f t="shared" si="2"/>
        <v>316.1346</v>
      </c>
      <c r="H23" s="43" t="s">
        <v>29</v>
      </c>
      <c r="I23" s="44"/>
      <c r="J23" s="45"/>
    </row>
    <row r="24" spans="1:10" ht="15">
      <c r="A24" s="28"/>
      <c r="B24" s="19" t="s">
        <v>559</v>
      </c>
      <c r="C24" s="7" t="s">
        <v>18</v>
      </c>
      <c r="D24" s="9">
        <v>2</v>
      </c>
      <c r="E24" s="7">
        <v>148.42</v>
      </c>
      <c r="F24" s="14">
        <f t="shared" si="1"/>
        <v>158.0673</v>
      </c>
      <c r="G24" s="14">
        <f t="shared" si="2"/>
        <v>316.1346</v>
      </c>
      <c r="H24" s="43" t="s">
        <v>29</v>
      </c>
      <c r="I24" s="44"/>
      <c r="J24" s="45"/>
    </row>
    <row r="25" spans="1:10" ht="15">
      <c r="A25" s="28"/>
      <c r="B25" s="19" t="s">
        <v>558</v>
      </c>
      <c r="C25" s="7" t="s">
        <v>18</v>
      </c>
      <c r="D25" s="9">
        <v>2</v>
      </c>
      <c r="E25" s="7">
        <v>148.42</v>
      </c>
      <c r="F25" s="14">
        <f t="shared" si="1"/>
        <v>158.0673</v>
      </c>
      <c r="G25" s="14">
        <f t="shared" si="2"/>
        <v>316.1346</v>
      </c>
      <c r="H25" s="43" t="s">
        <v>29</v>
      </c>
      <c r="I25" s="44"/>
      <c r="J25" s="45"/>
    </row>
    <row r="26" spans="1:10" ht="15">
      <c r="A26" s="28"/>
      <c r="B26" s="19" t="s">
        <v>552</v>
      </c>
      <c r="C26" s="7" t="s">
        <v>18</v>
      </c>
      <c r="D26" s="9">
        <v>1</v>
      </c>
      <c r="E26" s="7">
        <v>148.42</v>
      </c>
      <c r="F26" s="14">
        <f t="shared" si="1"/>
        <v>158.0673</v>
      </c>
      <c r="G26" s="14">
        <f t="shared" si="2"/>
        <v>158.0673</v>
      </c>
      <c r="H26" s="43" t="s">
        <v>29</v>
      </c>
      <c r="I26" s="44"/>
      <c r="J26" s="45"/>
    </row>
    <row r="27" spans="1:10" ht="15">
      <c r="A27" s="28"/>
      <c r="B27" s="19" t="s">
        <v>554</v>
      </c>
      <c r="C27" s="7" t="s">
        <v>18</v>
      </c>
      <c r="D27" s="9">
        <v>4</v>
      </c>
      <c r="E27" s="7">
        <v>148.42</v>
      </c>
      <c r="F27" s="14">
        <f t="shared" si="1"/>
        <v>158.0673</v>
      </c>
      <c r="G27" s="14">
        <f t="shared" si="2"/>
        <v>632.2692</v>
      </c>
      <c r="H27" s="43" t="s">
        <v>29</v>
      </c>
      <c r="I27" s="44"/>
      <c r="J27" s="45"/>
    </row>
    <row r="28" spans="1:10" ht="15">
      <c r="A28" s="28"/>
      <c r="B28" s="19" t="s">
        <v>553</v>
      </c>
      <c r="C28" s="7" t="s">
        <v>18</v>
      </c>
      <c r="D28" s="9">
        <v>1</v>
      </c>
      <c r="E28" s="7">
        <v>148.42</v>
      </c>
      <c r="F28" s="14">
        <f t="shared" si="1"/>
        <v>158.0673</v>
      </c>
      <c r="G28" s="14">
        <f t="shared" si="2"/>
        <v>158.0673</v>
      </c>
      <c r="H28" s="43" t="s">
        <v>29</v>
      </c>
      <c r="I28" s="44"/>
      <c r="J28" s="45"/>
    </row>
    <row r="29" spans="1:10" ht="15">
      <c r="A29" s="28"/>
      <c r="B29" s="19" t="s">
        <v>549</v>
      </c>
      <c r="C29" s="7" t="s">
        <v>18</v>
      </c>
      <c r="D29" s="9">
        <v>2</v>
      </c>
      <c r="E29" s="7">
        <v>148.42</v>
      </c>
      <c r="F29" s="14">
        <f>E29*1.065</f>
        <v>158.0673</v>
      </c>
      <c r="G29" s="14">
        <f>D29*F29</f>
        <v>316.1346</v>
      </c>
      <c r="H29" s="43" t="s">
        <v>29</v>
      </c>
      <c r="I29" s="44"/>
      <c r="J29" s="45"/>
    </row>
    <row r="30" spans="1:10" ht="15">
      <c r="A30" s="28"/>
      <c r="B30" s="19" t="s">
        <v>545</v>
      </c>
      <c r="C30" s="7" t="s">
        <v>18</v>
      </c>
      <c r="D30" s="9">
        <v>1</v>
      </c>
      <c r="E30" s="7">
        <v>148.42</v>
      </c>
      <c r="F30" s="14">
        <f>E30*1.065</f>
        <v>158.0673</v>
      </c>
      <c r="G30" s="14">
        <f>D30*F30</f>
        <v>158.0673</v>
      </c>
      <c r="H30" s="43" t="s">
        <v>29</v>
      </c>
      <c r="I30" s="44"/>
      <c r="J30" s="45"/>
    </row>
    <row r="31" spans="1:10" ht="15.75">
      <c r="A31" s="26"/>
      <c r="B31" s="26" t="s">
        <v>17</v>
      </c>
      <c r="C31" s="26" t="s">
        <v>18</v>
      </c>
      <c r="D31" s="29">
        <f>SUM(D21:D30)</f>
        <v>18</v>
      </c>
      <c r="E31" s="26"/>
      <c r="F31" s="30"/>
      <c r="G31" s="30">
        <f>SUM(G21:G30)</f>
        <v>2845.2113999999997</v>
      </c>
      <c r="H31" s="55"/>
      <c r="I31" s="56"/>
      <c r="J31" s="57"/>
    </row>
    <row r="32" spans="1:10" ht="15.75">
      <c r="A32" s="7"/>
      <c r="B32" s="52" t="s">
        <v>20</v>
      </c>
      <c r="C32" s="53"/>
      <c r="D32" s="53"/>
      <c r="E32" s="53"/>
      <c r="F32" s="53"/>
      <c r="G32" s="53"/>
      <c r="H32" s="53"/>
      <c r="I32" s="53"/>
      <c r="J32" s="54"/>
    </row>
    <row r="33" spans="1:10" ht="15">
      <c r="A33" s="28"/>
      <c r="B33" s="19" t="s">
        <v>555</v>
      </c>
      <c r="C33" s="7" t="s">
        <v>18</v>
      </c>
      <c r="D33" s="9">
        <v>1</v>
      </c>
      <c r="E33" s="7"/>
      <c r="F33" s="7">
        <v>862</v>
      </c>
      <c r="G33" s="7">
        <f aca="true" t="shared" si="3" ref="G33:G38">D33*F33</f>
        <v>862</v>
      </c>
      <c r="H33" s="43" t="s">
        <v>29</v>
      </c>
      <c r="I33" s="44"/>
      <c r="J33" s="45"/>
    </row>
    <row r="34" spans="1:10" ht="15">
      <c r="A34" s="28"/>
      <c r="B34" s="19" t="s">
        <v>547</v>
      </c>
      <c r="C34" s="7" t="s">
        <v>18</v>
      </c>
      <c r="D34" s="9">
        <v>1</v>
      </c>
      <c r="E34" s="7"/>
      <c r="F34" s="7">
        <v>862</v>
      </c>
      <c r="G34" s="7">
        <f t="shared" si="3"/>
        <v>862</v>
      </c>
      <c r="H34" s="43" t="s">
        <v>29</v>
      </c>
      <c r="I34" s="44"/>
      <c r="J34" s="45"/>
    </row>
    <row r="35" spans="1:10" ht="15">
      <c r="A35" s="28"/>
      <c r="B35" s="19" t="s">
        <v>548</v>
      </c>
      <c r="C35" s="7" t="s">
        <v>18</v>
      </c>
      <c r="D35" s="9">
        <v>1</v>
      </c>
      <c r="E35" s="7"/>
      <c r="F35" s="7">
        <v>862</v>
      </c>
      <c r="G35" s="7">
        <f t="shared" si="3"/>
        <v>862</v>
      </c>
      <c r="H35" s="43" t="s">
        <v>29</v>
      </c>
      <c r="I35" s="44"/>
      <c r="J35" s="45"/>
    </row>
    <row r="36" spans="1:10" ht="15">
      <c r="A36" s="28"/>
      <c r="B36" s="19" t="s">
        <v>556</v>
      </c>
      <c r="C36" s="7" t="s">
        <v>18</v>
      </c>
      <c r="D36" s="9">
        <v>1</v>
      </c>
      <c r="E36" s="7"/>
      <c r="F36" s="7">
        <v>862</v>
      </c>
      <c r="G36" s="7">
        <f t="shared" si="3"/>
        <v>862</v>
      </c>
      <c r="H36" s="43" t="s">
        <v>29</v>
      </c>
      <c r="I36" s="44"/>
      <c r="J36" s="45"/>
    </row>
    <row r="37" spans="1:10" ht="15">
      <c r="A37" s="28"/>
      <c r="B37" s="19" t="s">
        <v>562</v>
      </c>
      <c r="C37" s="7" t="s">
        <v>18</v>
      </c>
      <c r="D37" s="9">
        <v>3</v>
      </c>
      <c r="E37" s="7"/>
      <c r="F37" s="7">
        <v>862</v>
      </c>
      <c r="G37" s="7">
        <f t="shared" si="3"/>
        <v>2586</v>
      </c>
      <c r="H37" s="43" t="s">
        <v>29</v>
      </c>
      <c r="I37" s="44"/>
      <c r="J37" s="45"/>
    </row>
    <row r="38" spans="1:10" ht="15">
      <c r="A38" s="28"/>
      <c r="B38" s="19" t="s">
        <v>566</v>
      </c>
      <c r="C38" s="7" t="s">
        <v>18</v>
      </c>
      <c r="D38" s="9">
        <v>3</v>
      </c>
      <c r="E38" s="7"/>
      <c r="F38" s="7">
        <v>862</v>
      </c>
      <c r="G38" s="7">
        <f t="shared" si="3"/>
        <v>2586</v>
      </c>
      <c r="H38" s="43" t="s">
        <v>29</v>
      </c>
      <c r="I38" s="44"/>
      <c r="J38" s="45"/>
    </row>
    <row r="39" spans="1:10" ht="15.75">
      <c r="A39" s="26"/>
      <c r="B39" s="26" t="s">
        <v>17</v>
      </c>
      <c r="C39" s="26" t="s">
        <v>18</v>
      </c>
      <c r="D39" s="29">
        <f>SUM(D33:D38)</f>
        <v>10</v>
      </c>
      <c r="E39" s="26"/>
      <c r="F39" s="26"/>
      <c r="G39" s="26">
        <f>SUM(G33:G38)</f>
        <v>8620</v>
      </c>
      <c r="H39" s="55"/>
      <c r="I39" s="56"/>
      <c r="J39" s="57"/>
    </row>
    <row r="40" spans="1:10" ht="15.75">
      <c r="A40" s="7"/>
      <c r="B40" s="52" t="s">
        <v>22</v>
      </c>
      <c r="C40" s="53"/>
      <c r="D40" s="53"/>
      <c r="E40" s="53"/>
      <c r="F40" s="53"/>
      <c r="G40" s="53"/>
      <c r="H40" s="53"/>
      <c r="I40" s="53"/>
      <c r="J40" s="54"/>
    </row>
    <row r="41" spans="1:10" ht="15">
      <c r="A41" s="22"/>
      <c r="B41" s="19" t="s">
        <v>543</v>
      </c>
      <c r="C41" s="7" t="s">
        <v>18</v>
      </c>
      <c r="D41" s="9">
        <v>2</v>
      </c>
      <c r="E41" s="7">
        <v>192.02</v>
      </c>
      <c r="F41" s="14">
        <f aca="true" t="shared" si="4" ref="F41:F47">E41*1.065</f>
        <v>204.50130000000001</v>
      </c>
      <c r="G41" s="14">
        <f aca="true" t="shared" si="5" ref="G41:G47">D41*F41</f>
        <v>409.00260000000003</v>
      </c>
      <c r="H41" s="43" t="s">
        <v>34</v>
      </c>
      <c r="I41" s="44"/>
      <c r="J41" s="45"/>
    </row>
    <row r="42" spans="1:10" ht="15">
      <c r="A42" s="22"/>
      <c r="B42" s="19" t="s">
        <v>540</v>
      </c>
      <c r="C42" s="7" t="s">
        <v>18</v>
      </c>
      <c r="D42" s="9">
        <v>11</v>
      </c>
      <c r="E42" s="7">
        <v>192.02</v>
      </c>
      <c r="F42" s="14">
        <f t="shared" si="4"/>
        <v>204.50130000000001</v>
      </c>
      <c r="G42" s="14">
        <f t="shared" si="5"/>
        <v>2249.5143000000003</v>
      </c>
      <c r="H42" s="43" t="s">
        <v>34</v>
      </c>
      <c r="I42" s="44"/>
      <c r="J42" s="45"/>
    </row>
    <row r="43" spans="1:10" ht="15">
      <c r="A43" s="22"/>
      <c r="B43" s="19" t="s">
        <v>565</v>
      </c>
      <c r="C43" s="7" t="s">
        <v>18</v>
      </c>
      <c r="D43" s="9">
        <v>5</v>
      </c>
      <c r="E43" s="7">
        <v>192.02</v>
      </c>
      <c r="F43" s="14">
        <f t="shared" si="4"/>
        <v>204.50130000000001</v>
      </c>
      <c r="G43" s="14">
        <f t="shared" si="5"/>
        <v>1022.5065000000001</v>
      </c>
      <c r="H43" s="43" t="s">
        <v>34</v>
      </c>
      <c r="I43" s="44"/>
      <c r="J43" s="45"/>
    </row>
    <row r="44" spans="1:10" ht="15">
      <c r="A44" s="22"/>
      <c r="B44" s="19" t="s">
        <v>536</v>
      </c>
      <c r="C44" s="7" t="s">
        <v>18</v>
      </c>
      <c r="D44" s="9">
        <v>2</v>
      </c>
      <c r="E44" s="7">
        <v>192.02</v>
      </c>
      <c r="F44" s="14">
        <f>E44*1.065</f>
        <v>204.50130000000001</v>
      </c>
      <c r="G44" s="14">
        <f>D44*F44</f>
        <v>409.00260000000003</v>
      </c>
      <c r="H44" s="43" t="s">
        <v>34</v>
      </c>
      <c r="I44" s="44"/>
      <c r="J44" s="45"/>
    </row>
    <row r="45" spans="1:10" ht="15">
      <c r="A45" s="22"/>
      <c r="B45" s="19" t="s">
        <v>537</v>
      </c>
      <c r="C45" s="7" t="s">
        <v>18</v>
      </c>
      <c r="D45" s="9">
        <v>2</v>
      </c>
      <c r="E45" s="7">
        <v>192.02</v>
      </c>
      <c r="F45" s="14">
        <f>E45*1.065</f>
        <v>204.50130000000001</v>
      </c>
      <c r="G45" s="14">
        <f>D45*F45</f>
        <v>409.00260000000003</v>
      </c>
      <c r="H45" s="43" t="s">
        <v>34</v>
      </c>
      <c r="I45" s="44"/>
      <c r="J45" s="45"/>
    </row>
    <row r="46" spans="1:10" ht="15">
      <c r="A46" s="22"/>
      <c r="B46" s="19" t="s">
        <v>564</v>
      </c>
      <c r="C46" s="7" t="s">
        <v>18</v>
      </c>
      <c r="D46" s="9">
        <v>4</v>
      </c>
      <c r="E46" s="7">
        <v>192.02</v>
      </c>
      <c r="F46" s="14">
        <f>E46*1.065</f>
        <v>204.50130000000001</v>
      </c>
      <c r="G46" s="14">
        <f>D46*F46</f>
        <v>818.0052000000001</v>
      </c>
      <c r="H46" s="43" t="s">
        <v>34</v>
      </c>
      <c r="I46" s="44"/>
      <c r="J46" s="45"/>
    </row>
    <row r="47" spans="1:10" ht="15">
      <c r="A47" s="22"/>
      <c r="B47" s="19" t="s">
        <v>533</v>
      </c>
      <c r="C47" s="7" t="s">
        <v>18</v>
      </c>
      <c r="D47" s="9">
        <v>7</v>
      </c>
      <c r="E47" s="7">
        <v>192.02</v>
      </c>
      <c r="F47" s="14">
        <f t="shared" si="4"/>
        <v>204.50130000000001</v>
      </c>
      <c r="G47" s="14">
        <f t="shared" si="5"/>
        <v>1431.5091000000002</v>
      </c>
      <c r="H47" s="43" t="s">
        <v>34</v>
      </c>
      <c r="I47" s="44"/>
      <c r="J47" s="45"/>
    </row>
    <row r="48" spans="1:10" ht="15.75">
      <c r="A48" s="26"/>
      <c r="B48" s="26" t="s">
        <v>17</v>
      </c>
      <c r="C48" s="26" t="s">
        <v>18</v>
      </c>
      <c r="D48" s="29">
        <f>SUM(D41:D47)</f>
        <v>33</v>
      </c>
      <c r="E48" s="26"/>
      <c r="F48" s="26"/>
      <c r="G48" s="30">
        <f>SUM(G41:G47)</f>
        <v>6748.542900000001</v>
      </c>
      <c r="H48" s="55"/>
      <c r="I48" s="56"/>
      <c r="J48" s="57"/>
    </row>
    <row r="49" spans="1:10" ht="12" customHeight="1">
      <c r="A49" s="7"/>
      <c r="B49" s="52" t="s">
        <v>32</v>
      </c>
      <c r="C49" s="44"/>
      <c r="D49" s="44"/>
      <c r="E49" s="44"/>
      <c r="F49" s="44"/>
      <c r="G49" s="44"/>
      <c r="H49" s="44"/>
      <c r="I49" s="44"/>
      <c r="J49" s="45"/>
    </row>
    <row r="50" spans="1:10" ht="15">
      <c r="A50" s="7"/>
      <c r="B50" s="19" t="s">
        <v>534</v>
      </c>
      <c r="C50" s="7" t="s">
        <v>18</v>
      </c>
      <c r="D50" s="9">
        <v>22</v>
      </c>
      <c r="E50" s="7"/>
      <c r="F50" s="7">
        <v>455</v>
      </c>
      <c r="G50" s="7">
        <f>D50*F50</f>
        <v>10010</v>
      </c>
      <c r="H50" s="23" t="s">
        <v>535</v>
      </c>
      <c r="I50" s="24"/>
      <c r="J50" s="25"/>
    </row>
    <row r="51" spans="1:10" ht="15">
      <c r="A51" s="7"/>
      <c r="B51" s="19" t="s">
        <v>566</v>
      </c>
      <c r="C51" s="7" t="s">
        <v>18</v>
      </c>
      <c r="D51" s="9">
        <v>1</v>
      </c>
      <c r="E51" s="7"/>
      <c r="F51" s="7">
        <v>455</v>
      </c>
      <c r="G51" s="7">
        <f>D51*F51</f>
        <v>455</v>
      </c>
      <c r="H51" s="23" t="s">
        <v>15</v>
      </c>
      <c r="I51" s="24"/>
      <c r="J51" s="25"/>
    </row>
    <row r="52" spans="1:10" ht="15.75">
      <c r="A52" s="26"/>
      <c r="B52" s="26" t="s">
        <v>19</v>
      </c>
      <c r="C52" s="26" t="s">
        <v>18</v>
      </c>
      <c r="D52" s="29">
        <f>SUM(D50:D51)</f>
        <v>23</v>
      </c>
      <c r="E52" s="26"/>
      <c r="F52" s="26"/>
      <c r="G52" s="30">
        <f>SUM(G50:G51)</f>
        <v>10465</v>
      </c>
      <c r="H52" s="55"/>
      <c r="I52" s="56"/>
      <c r="J52" s="57"/>
    </row>
    <row r="53" spans="1:10" ht="15.75">
      <c r="A53" s="7"/>
      <c r="B53" s="52" t="s">
        <v>39</v>
      </c>
      <c r="C53" s="53"/>
      <c r="D53" s="53"/>
      <c r="E53" s="53"/>
      <c r="F53" s="53"/>
      <c r="G53" s="53"/>
      <c r="H53" s="53"/>
      <c r="I53" s="53"/>
      <c r="J53" s="54"/>
    </row>
    <row r="54" spans="1:10" ht="15">
      <c r="A54" s="7"/>
      <c r="B54" s="19" t="s">
        <v>431</v>
      </c>
      <c r="C54" s="7" t="s">
        <v>18</v>
      </c>
      <c r="D54" s="9">
        <v>1</v>
      </c>
      <c r="E54" s="14">
        <v>180.07</v>
      </c>
      <c r="F54" s="14">
        <f>E54*1.065</f>
        <v>191.77454999999998</v>
      </c>
      <c r="G54" s="14">
        <f>D54*F54</f>
        <v>191.77454999999998</v>
      </c>
      <c r="H54" s="43" t="s">
        <v>15</v>
      </c>
      <c r="I54" s="44"/>
      <c r="J54" s="45"/>
    </row>
    <row r="55" spans="1:10" ht="15">
      <c r="A55" s="7"/>
      <c r="B55" s="19" t="s">
        <v>562</v>
      </c>
      <c r="C55" s="7" t="s">
        <v>18</v>
      </c>
      <c r="D55" s="9">
        <v>2</v>
      </c>
      <c r="E55" s="14">
        <v>180.07</v>
      </c>
      <c r="F55" s="14">
        <f>E55*1.065</f>
        <v>191.77454999999998</v>
      </c>
      <c r="G55" s="14">
        <f>D55*F55</f>
        <v>383.54909999999995</v>
      </c>
      <c r="H55" s="43" t="s">
        <v>15</v>
      </c>
      <c r="I55" s="44"/>
      <c r="J55" s="45"/>
    </row>
    <row r="56" spans="1:10" ht="15">
      <c r="A56" s="7"/>
      <c r="B56" s="19" t="s">
        <v>566</v>
      </c>
      <c r="C56" s="7" t="s">
        <v>18</v>
      </c>
      <c r="D56" s="9">
        <v>3</v>
      </c>
      <c r="E56" s="14">
        <v>180.07</v>
      </c>
      <c r="F56" s="14">
        <f>E56*1.065</f>
        <v>191.77454999999998</v>
      </c>
      <c r="G56" s="14">
        <f>D56*F56</f>
        <v>575.3236499999999</v>
      </c>
      <c r="H56" s="43" t="s">
        <v>15</v>
      </c>
      <c r="I56" s="44"/>
      <c r="J56" s="45"/>
    </row>
    <row r="57" spans="1:10" ht="15.75">
      <c r="A57" s="26"/>
      <c r="B57" s="26" t="s">
        <v>19</v>
      </c>
      <c r="C57" s="26" t="s">
        <v>18</v>
      </c>
      <c r="D57" s="29">
        <f>SUM(D54:D56)</f>
        <v>6</v>
      </c>
      <c r="E57" s="26"/>
      <c r="F57" s="26"/>
      <c r="G57" s="30">
        <f>SUM(G54:G56)</f>
        <v>1150.6472999999999</v>
      </c>
      <c r="H57" s="55"/>
      <c r="I57" s="56"/>
      <c r="J57" s="57"/>
    </row>
    <row r="58" spans="1:10" ht="15.75">
      <c r="A58" s="7"/>
      <c r="B58" s="52" t="s">
        <v>23</v>
      </c>
      <c r="C58" s="53"/>
      <c r="D58" s="53"/>
      <c r="E58" s="53"/>
      <c r="F58" s="53"/>
      <c r="G58" s="53"/>
      <c r="H58" s="53"/>
      <c r="I58" s="53"/>
      <c r="J58" s="54"/>
    </row>
    <row r="59" spans="1:10" ht="15">
      <c r="A59" s="7"/>
      <c r="B59" s="19" t="s">
        <v>431</v>
      </c>
      <c r="C59" s="7" t="s">
        <v>18</v>
      </c>
      <c r="D59" s="9">
        <v>3</v>
      </c>
      <c r="E59" s="14">
        <v>170.62</v>
      </c>
      <c r="F59" s="14">
        <f>E59*1.065</f>
        <v>181.7103</v>
      </c>
      <c r="G59" s="14">
        <f>D59*F59</f>
        <v>545.1309</v>
      </c>
      <c r="H59" s="43" t="s">
        <v>15</v>
      </c>
      <c r="I59" s="44"/>
      <c r="J59" s="45"/>
    </row>
    <row r="60" spans="1:10" ht="15">
      <c r="A60" s="7"/>
      <c r="B60" s="19" t="s">
        <v>562</v>
      </c>
      <c r="C60" s="7" t="s">
        <v>18</v>
      </c>
      <c r="D60" s="9">
        <v>4</v>
      </c>
      <c r="E60" s="14">
        <v>170.62</v>
      </c>
      <c r="F60" s="14">
        <f>E60*1.065</f>
        <v>181.7103</v>
      </c>
      <c r="G60" s="14">
        <f>D60*F60</f>
        <v>726.8412</v>
      </c>
      <c r="H60" s="43" t="s">
        <v>15</v>
      </c>
      <c r="I60" s="44"/>
      <c r="J60" s="45"/>
    </row>
    <row r="61" spans="1:10" ht="15">
      <c r="A61" s="7"/>
      <c r="B61" s="19" t="s">
        <v>566</v>
      </c>
      <c r="C61" s="7" t="s">
        <v>18</v>
      </c>
      <c r="D61" s="9">
        <v>6</v>
      </c>
      <c r="E61" s="14">
        <v>170.62</v>
      </c>
      <c r="F61" s="14">
        <f>E61*1.065</f>
        <v>181.7103</v>
      </c>
      <c r="G61" s="14">
        <f>D61*F61</f>
        <v>1090.2618</v>
      </c>
      <c r="H61" s="43" t="s">
        <v>15</v>
      </c>
      <c r="I61" s="44"/>
      <c r="J61" s="45"/>
    </row>
    <row r="62" spans="1:10" ht="15.75">
      <c r="A62" s="26"/>
      <c r="B62" s="26" t="s">
        <v>19</v>
      </c>
      <c r="C62" s="26" t="s">
        <v>18</v>
      </c>
      <c r="D62" s="29">
        <f>SUM(D59:D61)</f>
        <v>13</v>
      </c>
      <c r="E62" s="26"/>
      <c r="F62" s="26"/>
      <c r="G62" s="30">
        <f>SUM(G59:G61)</f>
        <v>2362.2339</v>
      </c>
      <c r="H62" s="55"/>
      <c r="I62" s="56"/>
      <c r="J62" s="57"/>
    </row>
    <row r="63" spans="1:10" ht="15.75">
      <c r="A63" s="7"/>
      <c r="B63" s="52" t="s">
        <v>347</v>
      </c>
      <c r="C63" s="53"/>
      <c r="D63" s="53"/>
      <c r="E63" s="53"/>
      <c r="F63" s="53"/>
      <c r="G63" s="53"/>
      <c r="H63" s="53"/>
      <c r="I63" s="53"/>
      <c r="J63" s="54"/>
    </row>
    <row r="64" spans="1:10" ht="15">
      <c r="A64" s="7"/>
      <c r="B64" s="19" t="s">
        <v>562</v>
      </c>
      <c r="C64" s="7" t="s">
        <v>18</v>
      </c>
      <c r="D64" s="9">
        <v>1</v>
      </c>
      <c r="E64" s="14"/>
      <c r="F64" s="14">
        <v>2726</v>
      </c>
      <c r="G64" s="14">
        <f>D64*F64</f>
        <v>2726</v>
      </c>
      <c r="H64" s="43" t="s">
        <v>15</v>
      </c>
      <c r="I64" s="44"/>
      <c r="J64" s="45"/>
    </row>
    <row r="65" spans="1:10" ht="15.75">
      <c r="A65" s="26"/>
      <c r="B65" s="26" t="s">
        <v>19</v>
      </c>
      <c r="C65" s="26" t="s">
        <v>18</v>
      </c>
      <c r="D65" s="29">
        <f>SUM(D64:D64)</f>
        <v>1</v>
      </c>
      <c r="E65" s="26"/>
      <c r="F65" s="26"/>
      <c r="G65" s="30">
        <f>SUM(G64:G64)</f>
        <v>2726</v>
      </c>
      <c r="H65" s="55"/>
      <c r="I65" s="56"/>
      <c r="J65" s="57"/>
    </row>
    <row r="66" spans="1:10" ht="16.5" customHeight="1">
      <c r="A66" s="7"/>
      <c r="B66" s="52" t="s">
        <v>24</v>
      </c>
      <c r="C66" s="44"/>
      <c r="D66" s="44"/>
      <c r="E66" s="44"/>
      <c r="F66" s="44"/>
      <c r="G66" s="44"/>
      <c r="H66" s="44"/>
      <c r="I66" s="44"/>
      <c r="J66" s="45"/>
    </row>
    <row r="67" spans="1:10" ht="16.5" customHeight="1">
      <c r="A67" s="7"/>
      <c r="B67" s="19" t="s">
        <v>566</v>
      </c>
      <c r="C67" s="7" t="s">
        <v>18</v>
      </c>
      <c r="D67" s="9">
        <v>1</v>
      </c>
      <c r="E67" s="7">
        <v>618.53</v>
      </c>
      <c r="F67" s="14">
        <f>E67*1.065</f>
        <v>658.7344499999999</v>
      </c>
      <c r="G67" s="14">
        <f>D67*F67</f>
        <v>658.7344499999999</v>
      </c>
      <c r="H67" s="43" t="s">
        <v>567</v>
      </c>
      <c r="I67" s="44"/>
      <c r="J67" s="45"/>
    </row>
    <row r="68" spans="1:10" ht="16.5" customHeight="1">
      <c r="A68" s="7"/>
      <c r="B68" s="8" t="s">
        <v>37</v>
      </c>
      <c r="C68" s="7" t="s">
        <v>36</v>
      </c>
      <c r="D68" s="9">
        <v>0.016</v>
      </c>
      <c r="E68" s="9">
        <v>661.94</v>
      </c>
      <c r="F68" s="14">
        <f>E68*1.065</f>
        <v>704.9661</v>
      </c>
      <c r="G68" s="14">
        <f>D68*F68</f>
        <v>11.2794576</v>
      </c>
      <c r="H68" s="23"/>
      <c r="I68" s="24"/>
      <c r="J68" s="25"/>
    </row>
    <row r="69" spans="1:10" ht="16.5" customHeight="1">
      <c r="A69" s="7"/>
      <c r="B69" s="8" t="s">
        <v>38</v>
      </c>
      <c r="C69" s="7" t="s">
        <v>36</v>
      </c>
      <c r="D69" s="9">
        <v>0.124</v>
      </c>
      <c r="E69" s="7">
        <v>152.99</v>
      </c>
      <c r="F69" s="14">
        <f>E69*1.065</f>
        <v>162.93435</v>
      </c>
      <c r="G69" s="14">
        <f>D69*F69</f>
        <v>20.2038594</v>
      </c>
      <c r="H69" s="23"/>
      <c r="I69" s="24"/>
      <c r="J69" s="25"/>
    </row>
    <row r="70" spans="1:10" ht="16.5" customHeight="1">
      <c r="A70" s="26"/>
      <c r="B70" s="26" t="s">
        <v>17</v>
      </c>
      <c r="C70" s="26"/>
      <c r="D70" s="29">
        <f>D67</f>
        <v>1</v>
      </c>
      <c r="E70" s="26"/>
      <c r="F70" s="26"/>
      <c r="G70" s="30">
        <f>SUM(G67:G69)</f>
        <v>690.2177669999999</v>
      </c>
      <c r="H70" s="55"/>
      <c r="I70" s="56"/>
      <c r="J70" s="57"/>
    </row>
    <row r="71" spans="1:10" ht="15.75">
      <c r="A71" s="10"/>
      <c r="B71" s="10" t="s">
        <v>25</v>
      </c>
      <c r="C71" s="10"/>
      <c r="D71" s="10"/>
      <c r="E71" s="10"/>
      <c r="F71" s="10"/>
      <c r="G71" s="11">
        <f>G19+G31+G39+G48+G70+G52+G62+G57+G65</f>
        <v>69383.353267</v>
      </c>
      <c r="H71" s="49"/>
      <c r="I71" s="50"/>
      <c r="J71" s="51"/>
    </row>
    <row r="72" spans="1:10" ht="15.75">
      <c r="A72" s="12"/>
      <c r="B72" s="13"/>
      <c r="C72" s="13"/>
      <c r="D72" s="13"/>
      <c r="E72" s="13"/>
      <c r="F72" s="13"/>
      <c r="G72" s="13"/>
      <c r="H72" s="13"/>
      <c r="I72" s="13"/>
      <c r="J72" s="12"/>
    </row>
    <row r="73" spans="1:10" ht="15.75">
      <c r="A73" s="12"/>
      <c r="B73" s="13"/>
      <c r="C73" s="13"/>
      <c r="D73" s="13"/>
      <c r="E73" s="13"/>
      <c r="F73" s="13"/>
      <c r="G73" s="13"/>
      <c r="H73" s="13"/>
      <c r="I73" s="13"/>
      <c r="J73" s="12"/>
    </row>
    <row r="74" spans="1:10" ht="15.75">
      <c r="A74" s="12"/>
      <c r="B74" s="13" t="s">
        <v>26</v>
      </c>
      <c r="C74" s="13"/>
      <c r="D74" s="13"/>
      <c r="E74" s="13"/>
      <c r="F74" s="13"/>
      <c r="G74" s="13"/>
      <c r="H74" s="13"/>
      <c r="I74" s="13"/>
      <c r="J74" s="12"/>
    </row>
    <row r="75" spans="1:10" ht="15.75">
      <c r="A75" s="12"/>
      <c r="B75" s="13" t="s">
        <v>27</v>
      </c>
      <c r="C75" s="13"/>
      <c r="D75" s="13"/>
      <c r="E75" s="13"/>
      <c r="F75" s="13"/>
      <c r="G75" s="13"/>
      <c r="H75" s="13" t="s">
        <v>28</v>
      </c>
      <c r="I75" s="13"/>
      <c r="J75" s="12"/>
    </row>
  </sheetData>
  <sheetProtection/>
  <mergeCells count="57">
    <mergeCell ref="H37:J37"/>
    <mergeCell ref="H55:J55"/>
    <mergeCell ref="H70:J70"/>
    <mergeCell ref="H71:J71"/>
    <mergeCell ref="B49:J49"/>
    <mergeCell ref="H52:J52"/>
    <mergeCell ref="B58:J58"/>
    <mergeCell ref="H61:J61"/>
    <mergeCell ref="H62:J62"/>
    <mergeCell ref="H57:J57"/>
    <mergeCell ref="H43:J43"/>
    <mergeCell ref="H46:J46"/>
    <mergeCell ref="H47:J47"/>
    <mergeCell ref="H48:J48"/>
    <mergeCell ref="H60:J60"/>
    <mergeCell ref="B66:J66"/>
    <mergeCell ref="H67:J67"/>
    <mergeCell ref="H44:J44"/>
    <mergeCell ref="H59:J59"/>
    <mergeCell ref="H54:J54"/>
    <mergeCell ref="B63:J63"/>
    <mergeCell ref="H64:J64"/>
    <mergeCell ref="H65:J65"/>
    <mergeCell ref="B53:J53"/>
    <mergeCell ref="H56:J56"/>
    <mergeCell ref="B40:J40"/>
    <mergeCell ref="H45:J45"/>
    <mergeCell ref="H41:J41"/>
    <mergeCell ref="H42:J42"/>
    <mergeCell ref="H33:J33"/>
    <mergeCell ref="H34:J34"/>
    <mergeCell ref="H35:J35"/>
    <mergeCell ref="H38:J38"/>
    <mergeCell ref="H39:J39"/>
    <mergeCell ref="H36:J36"/>
    <mergeCell ref="H27:J27"/>
    <mergeCell ref="H28:J28"/>
    <mergeCell ref="H29:J29"/>
    <mergeCell ref="H30:J30"/>
    <mergeCell ref="H31:J31"/>
    <mergeCell ref="B32:J32"/>
    <mergeCell ref="H23:J23"/>
    <mergeCell ref="H24:J24"/>
    <mergeCell ref="H25:J25"/>
    <mergeCell ref="H26:J26"/>
    <mergeCell ref="H6:J6"/>
    <mergeCell ref="B7:J7"/>
    <mergeCell ref="H19:J19"/>
    <mergeCell ref="B20:J20"/>
    <mergeCell ref="H21:J21"/>
    <mergeCell ref="H22:J22"/>
    <mergeCell ref="A1:J1"/>
    <mergeCell ref="A2:J2"/>
    <mergeCell ref="A3:J3"/>
    <mergeCell ref="F4:F5"/>
    <mergeCell ref="H4:J4"/>
    <mergeCell ref="H5:J5"/>
  </mergeCells>
  <printOptions/>
  <pageMargins left="0.21" right="0.18" top="0.22" bottom="0.25" header="0.2" footer="0.25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58"/>
  <sheetViews>
    <sheetView zoomScalePageLayoutView="0" workbookViewId="0" topLeftCell="A34">
      <selection activeCell="A53" sqref="A8:J53"/>
    </sheetView>
  </sheetViews>
  <sheetFormatPr defaultColWidth="9.140625" defaultRowHeight="12.75"/>
  <cols>
    <col min="1" max="1" width="8.140625" style="0" customWidth="1"/>
    <col min="2" max="2" width="41.8515625" style="0" customWidth="1"/>
    <col min="3" max="3" width="6.57421875" style="0" customWidth="1"/>
    <col min="4" max="5" width="9.57421875" style="0" customWidth="1"/>
    <col min="6" max="6" width="11.57421875" style="0" customWidth="1"/>
    <col min="7" max="7" width="14.57421875" style="0" customWidth="1"/>
    <col min="10" max="10" width="24.421875" style="0" customWidth="1"/>
  </cols>
  <sheetData>
    <row r="1" spans="1:10" ht="15.75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4"/>
    </row>
    <row r="2" spans="1:10" ht="15.75">
      <c r="A2" s="32" t="s">
        <v>496</v>
      </c>
      <c r="B2" s="33"/>
      <c r="C2" s="33"/>
      <c r="D2" s="33"/>
      <c r="E2" s="33"/>
      <c r="F2" s="33"/>
      <c r="G2" s="33"/>
      <c r="H2" s="33"/>
      <c r="I2" s="33"/>
      <c r="J2" s="34"/>
    </row>
    <row r="3" spans="1:10" ht="15.75">
      <c r="A3" s="35" t="s">
        <v>1</v>
      </c>
      <c r="B3" s="36"/>
      <c r="C3" s="36"/>
      <c r="D3" s="36"/>
      <c r="E3" s="36"/>
      <c r="F3" s="36"/>
      <c r="G3" s="36"/>
      <c r="H3" s="36"/>
      <c r="I3" s="36"/>
      <c r="J3" s="37"/>
    </row>
    <row r="4" spans="1:10" ht="12.7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38" t="s">
        <v>446</v>
      </c>
      <c r="G4" s="1" t="s">
        <v>7</v>
      </c>
      <c r="H4" s="40" t="s">
        <v>8</v>
      </c>
      <c r="I4" s="41"/>
      <c r="J4" s="42"/>
    </row>
    <row r="5" spans="1:10" ht="12.75">
      <c r="A5" s="1" t="s">
        <v>30</v>
      </c>
      <c r="B5" s="1" t="s">
        <v>9</v>
      </c>
      <c r="C5" s="1" t="s">
        <v>10</v>
      </c>
      <c r="D5" s="1" t="s">
        <v>11</v>
      </c>
      <c r="E5" s="1"/>
      <c r="F5" s="39"/>
      <c r="G5" s="1"/>
      <c r="H5" s="40"/>
      <c r="I5" s="41"/>
      <c r="J5" s="42"/>
    </row>
    <row r="6" spans="1:10" ht="14.25" customHeight="1">
      <c r="A6" s="2"/>
      <c r="B6" s="3" t="s">
        <v>12</v>
      </c>
      <c r="C6" s="2"/>
      <c r="D6" s="2"/>
      <c r="E6" s="2"/>
      <c r="F6" s="2"/>
      <c r="G6" s="2"/>
      <c r="H6" s="32"/>
      <c r="I6" s="33"/>
      <c r="J6" s="34"/>
    </row>
    <row r="7" spans="1:10" ht="15.75">
      <c r="A7" s="2"/>
      <c r="B7" s="46" t="s">
        <v>13</v>
      </c>
      <c r="C7" s="47"/>
      <c r="D7" s="47"/>
      <c r="E7" s="47"/>
      <c r="F7" s="47"/>
      <c r="G7" s="47"/>
      <c r="H7" s="47"/>
      <c r="I7" s="47"/>
      <c r="J7" s="48"/>
    </row>
    <row r="8" spans="1:10" ht="15">
      <c r="A8" s="22"/>
      <c r="B8" s="19" t="s">
        <v>523</v>
      </c>
      <c r="C8" s="7" t="s">
        <v>14</v>
      </c>
      <c r="D8" s="16">
        <v>1</v>
      </c>
      <c r="E8" s="7"/>
      <c r="F8" s="7">
        <v>253</v>
      </c>
      <c r="G8" s="14">
        <f aca="true" t="shared" si="0" ref="G8:G15">D8*F8</f>
        <v>253</v>
      </c>
      <c r="H8" s="23" t="s">
        <v>31</v>
      </c>
      <c r="I8" s="24"/>
      <c r="J8" s="25"/>
    </row>
    <row r="9" spans="1:10" ht="15">
      <c r="A9" s="22"/>
      <c r="B9" s="19" t="s">
        <v>520</v>
      </c>
      <c r="C9" s="7" t="s">
        <v>14</v>
      </c>
      <c r="D9" s="16">
        <v>1</v>
      </c>
      <c r="E9" s="7"/>
      <c r="F9" s="7">
        <v>253</v>
      </c>
      <c r="G9" s="14">
        <f t="shared" si="0"/>
        <v>253</v>
      </c>
      <c r="H9" s="23" t="s">
        <v>31</v>
      </c>
      <c r="I9" s="24"/>
      <c r="J9" s="25"/>
    </row>
    <row r="10" spans="1:10" ht="15">
      <c r="A10" s="22"/>
      <c r="B10" s="19" t="s">
        <v>530</v>
      </c>
      <c r="C10" s="7" t="s">
        <v>14</v>
      </c>
      <c r="D10" s="16">
        <v>1.5</v>
      </c>
      <c r="E10" s="7"/>
      <c r="F10" s="7">
        <v>253</v>
      </c>
      <c r="G10" s="14">
        <f t="shared" si="0"/>
        <v>379.5</v>
      </c>
      <c r="H10" s="23" t="s">
        <v>238</v>
      </c>
      <c r="I10" s="24"/>
      <c r="J10" s="25"/>
    </row>
    <row r="11" spans="1:10" ht="15">
      <c r="A11" s="22"/>
      <c r="B11" s="19" t="s">
        <v>526</v>
      </c>
      <c r="C11" s="7" t="s">
        <v>14</v>
      </c>
      <c r="D11" s="16">
        <v>0.8</v>
      </c>
      <c r="E11" s="7"/>
      <c r="F11" s="7">
        <v>253</v>
      </c>
      <c r="G11" s="14">
        <f t="shared" si="0"/>
        <v>202.4</v>
      </c>
      <c r="H11" s="23" t="s">
        <v>238</v>
      </c>
      <c r="I11" s="24"/>
      <c r="J11" s="25"/>
    </row>
    <row r="12" spans="1:10" ht="15">
      <c r="A12" s="22"/>
      <c r="B12" s="19" t="s">
        <v>528</v>
      </c>
      <c r="C12" s="7" t="s">
        <v>14</v>
      </c>
      <c r="D12" s="16">
        <v>10</v>
      </c>
      <c r="E12" s="7"/>
      <c r="F12" s="7">
        <v>253</v>
      </c>
      <c r="G12" s="14">
        <f t="shared" si="0"/>
        <v>2530</v>
      </c>
      <c r="H12" s="23" t="s">
        <v>61</v>
      </c>
      <c r="I12" s="24"/>
      <c r="J12" s="25"/>
    </row>
    <row r="13" spans="1:10" ht="15">
      <c r="A13" s="22"/>
      <c r="B13" s="19" t="s">
        <v>527</v>
      </c>
      <c r="C13" s="7" t="s">
        <v>14</v>
      </c>
      <c r="D13" s="16">
        <v>3</v>
      </c>
      <c r="E13" s="7"/>
      <c r="F13" s="7">
        <v>253</v>
      </c>
      <c r="G13" s="14">
        <f t="shared" si="0"/>
        <v>759</v>
      </c>
      <c r="H13" s="23" t="s">
        <v>222</v>
      </c>
      <c r="I13" s="24"/>
      <c r="J13" s="25"/>
    </row>
    <row r="14" spans="1:10" ht="15">
      <c r="A14" s="22"/>
      <c r="B14" s="19" t="s">
        <v>500</v>
      </c>
      <c r="C14" s="7" t="s">
        <v>14</v>
      </c>
      <c r="D14" s="16">
        <v>1</v>
      </c>
      <c r="E14" s="7"/>
      <c r="F14" s="7">
        <v>253</v>
      </c>
      <c r="G14" s="14">
        <f t="shared" si="0"/>
        <v>253</v>
      </c>
      <c r="H14" s="23" t="s">
        <v>47</v>
      </c>
      <c r="I14" s="24"/>
      <c r="J14" s="25"/>
    </row>
    <row r="15" spans="1:10" ht="15">
      <c r="A15" s="22"/>
      <c r="B15" s="19" t="s">
        <v>516</v>
      </c>
      <c r="C15" s="7" t="s">
        <v>14</v>
      </c>
      <c r="D15" s="16">
        <v>25</v>
      </c>
      <c r="E15" s="7"/>
      <c r="F15" s="7">
        <v>253</v>
      </c>
      <c r="G15" s="14">
        <f t="shared" si="0"/>
        <v>6325</v>
      </c>
      <c r="H15" s="23" t="s">
        <v>517</v>
      </c>
      <c r="I15" s="24"/>
      <c r="J15" s="25"/>
    </row>
    <row r="16" spans="1:10" ht="15.75">
      <c r="A16" s="7"/>
      <c r="B16" s="26" t="s">
        <v>17</v>
      </c>
      <c r="C16" s="26" t="s">
        <v>14</v>
      </c>
      <c r="D16" s="31">
        <f>SUM(D8:D15)</f>
        <v>43.3</v>
      </c>
      <c r="E16" s="26"/>
      <c r="F16" s="26"/>
      <c r="G16" s="30">
        <f>SUM(G8:G15)</f>
        <v>10954.9</v>
      </c>
      <c r="H16" s="43"/>
      <c r="I16" s="44"/>
      <c r="J16" s="45"/>
    </row>
    <row r="17" spans="1:10" ht="15.75">
      <c r="A17" s="7"/>
      <c r="B17" s="52" t="s">
        <v>21</v>
      </c>
      <c r="C17" s="53"/>
      <c r="D17" s="53"/>
      <c r="E17" s="53"/>
      <c r="F17" s="53"/>
      <c r="G17" s="53"/>
      <c r="H17" s="53"/>
      <c r="I17" s="53"/>
      <c r="J17" s="54"/>
    </row>
    <row r="18" spans="1:10" ht="15">
      <c r="A18" s="28"/>
      <c r="B18" s="19" t="s">
        <v>499</v>
      </c>
      <c r="C18" s="7" t="s">
        <v>18</v>
      </c>
      <c r="D18" s="9">
        <v>1</v>
      </c>
      <c r="E18" s="7">
        <v>148.42</v>
      </c>
      <c r="F18" s="14">
        <f>E18*1.065</f>
        <v>158.0673</v>
      </c>
      <c r="G18" s="14">
        <f>D18*F18</f>
        <v>158.0673</v>
      </c>
      <c r="H18" s="43" t="s">
        <v>29</v>
      </c>
      <c r="I18" s="44"/>
      <c r="J18" s="45"/>
    </row>
    <row r="19" spans="1:10" ht="15">
      <c r="A19" s="28"/>
      <c r="B19" s="19" t="s">
        <v>498</v>
      </c>
      <c r="C19" s="7" t="s">
        <v>18</v>
      </c>
      <c r="D19" s="9">
        <v>1</v>
      </c>
      <c r="E19" s="7">
        <v>148.42</v>
      </c>
      <c r="F19" s="14">
        <f>E19*1.065</f>
        <v>158.0673</v>
      </c>
      <c r="G19" s="14">
        <f>D19*F19</f>
        <v>158.0673</v>
      </c>
      <c r="H19" s="43" t="s">
        <v>16</v>
      </c>
      <c r="I19" s="44"/>
      <c r="J19" s="45"/>
    </row>
    <row r="20" spans="1:10" ht="15">
      <c r="A20" s="28"/>
      <c r="B20" s="19" t="s">
        <v>503</v>
      </c>
      <c r="C20" s="7" t="s">
        <v>18</v>
      </c>
      <c r="D20" s="9">
        <v>1</v>
      </c>
      <c r="E20" s="7">
        <v>148.42</v>
      </c>
      <c r="F20" s="14">
        <f aca="true" t="shared" si="1" ref="F20:F27">E20*1.065</f>
        <v>158.0673</v>
      </c>
      <c r="G20" s="14">
        <f aca="true" t="shared" si="2" ref="G20:G27">D20*F20</f>
        <v>158.0673</v>
      </c>
      <c r="H20" s="43" t="s">
        <v>29</v>
      </c>
      <c r="I20" s="44"/>
      <c r="J20" s="45"/>
    </row>
    <row r="21" spans="1:10" ht="15">
      <c r="A21" s="28"/>
      <c r="B21" s="19" t="s">
        <v>509</v>
      </c>
      <c r="C21" s="7" t="s">
        <v>18</v>
      </c>
      <c r="D21" s="9">
        <v>3</v>
      </c>
      <c r="E21" s="7">
        <v>148.42</v>
      </c>
      <c r="F21" s="14">
        <f t="shared" si="1"/>
        <v>158.0673</v>
      </c>
      <c r="G21" s="14">
        <f t="shared" si="2"/>
        <v>474.20189999999997</v>
      </c>
      <c r="H21" s="43" t="s">
        <v>29</v>
      </c>
      <c r="I21" s="44"/>
      <c r="J21" s="45"/>
    </row>
    <row r="22" spans="1:10" ht="15">
      <c r="A22" s="28"/>
      <c r="B22" s="19" t="s">
        <v>510</v>
      </c>
      <c r="C22" s="7" t="s">
        <v>18</v>
      </c>
      <c r="D22" s="9">
        <v>1</v>
      </c>
      <c r="E22" s="7">
        <v>148.42</v>
      </c>
      <c r="F22" s="14">
        <f t="shared" si="1"/>
        <v>158.0673</v>
      </c>
      <c r="G22" s="14">
        <f t="shared" si="2"/>
        <v>158.0673</v>
      </c>
      <c r="H22" s="43" t="s">
        <v>29</v>
      </c>
      <c r="I22" s="44"/>
      <c r="J22" s="45"/>
    </row>
    <row r="23" spans="1:10" ht="15">
      <c r="A23" s="28"/>
      <c r="B23" s="19" t="s">
        <v>507</v>
      </c>
      <c r="C23" s="7" t="s">
        <v>18</v>
      </c>
      <c r="D23" s="9">
        <v>4</v>
      </c>
      <c r="E23" s="7">
        <v>148.42</v>
      </c>
      <c r="F23" s="14">
        <f t="shared" si="1"/>
        <v>158.0673</v>
      </c>
      <c r="G23" s="14">
        <f t="shared" si="2"/>
        <v>632.2692</v>
      </c>
      <c r="H23" s="43" t="s">
        <v>29</v>
      </c>
      <c r="I23" s="44"/>
      <c r="J23" s="45"/>
    </row>
    <row r="24" spans="1:10" ht="15">
      <c r="A24" s="28"/>
      <c r="B24" s="19" t="s">
        <v>511</v>
      </c>
      <c r="C24" s="7" t="s">
        <v>18</v>
      </c>
      <c r="D24" s="9">
        <v>1</v>
      </c>
      <c r="E24" s="7">
        <v>148.42</v>
      </c>
      <c r="F24" s="14">
        <f t="shared" si="1"/>
        <v>158.0673</v>
      </c>
      <c r="G24" s="14">
        <f t="shared" si="2"/>
        <v>158.0673</v>
      </c>
      <c r="H24" s="43" t="s">
        <v>29</v>
      </c>
      <c r="I24" s="44"/>
      <c r="J24" s="45"/>
    </row>
    <row r="25" spans="1:10" ht="15">
      <c r="A25" s="28"/>
      <c r="B25" s="19" t="s">
        <v>515</v>
      </c>
      <c r="C25" s="7" t="s">
        <v>18</v>
      </c>
      <c r="D25" s="9">
        <v>3</v>
      </c>
      <c r="E25" s="7">
        <v>148.42</v>
      </c>
      <c r="F25" s="14">
        <f t="shared" si="1"/>
        <v>158.0673</v>
      </c>
      <c r="G25" s="14">
        <f t="shared" si="2"/>
        <v>474.20189999999997</v>
      </c>
      <c r="H25" s="43" t="s">
        <v>29</v>
      </c>
      <c r="I25" s="44"/>
      <c r="J25" s="45"/>
    </row>
    <row r="26" spans="1:10" ht="15">
      <c r="A26" s="28"/>
      <c r="B26" s="19" t="s">
        <v>513</v>
      </c>
      <c r="C26" s="7" t="s">
        <v>18</v>
      </c>
      <c r="D26" s="9">
        <v>1</v>
      </c>
      <c r="E26" s="7">
        <v>148.42</v>
      </c>
      <c r="F26" s="14">
        <f t="shared" si="1"/>
        <v>158.0673</v>
      </c>
      <c r="G26" s="14">
        <f t="shared" si="2"/>
        <v>158.0673</v>
      </c>
      <c r="H26" s="43" t="s">
        <v>29</v>
      </c>
      <c r="I26" s="44"/>
      <c r="J26" s="45"/>
    </row>
    <row r="27" spans="1:10" ht="15">
      <c r="A27" s="28"/>
      <c r="B27" s="19" t="s">
        <v>508</v>
      </c>
      <c r="C27" s="7" t="s">
        <v>18</v>
      </c>
      <c r="D27" s="9">
        <v>2</v>
      </c>
      <c r="E27" s="7">
        <v>148.42</v>
      </c>
      <c r="F27" s="14">
        <f t="shared" si="1"/>
        <v>158.0673</v>
      </c>
      <c r="G27" s="14">
        <f t="shared" si="2"/>
        <v>316.1346</v>
      </c>
      <c r="H27" s="43" t="s">
        <v>29</v>
      </c>
      <c r="I27" s="44"/>
      <c r="J27" s="45"/>
    </row>
    <row r="28" spans="1:10" ht="15">
      <c r="A28" s="28"/>
      <c r="B28" s="19" t="s">
        <v>512</v>
      </c>
      <c r="C28" s="7" t="s">
        <v>18</v>
      </c>
      <c r="D28" s="9">
        <v>4</v>
      </c>
      <c r="E28" s="7">
        <v>148.42</v>
      </c>
      <c r="F28" s="14">
        <f>E28*1.065</f>
        <v>158.0673</v>
      </c>
      <c r="G28" s="14">
        <f>D28*F28</f>
        <v>632.2692</v>
      </c>
      <c r="H28" s="43" t="s">
        <v>29</v>
      </c>
      <c r="I28" s="44"/>
      <c r="J28" s="45"/>
    </row>
    <row r="29" spans="1:10" ht="15">
      <c r="A29" s="28"/>
      <c r="B29" s="19" t="s">
        <v>506</v>
      </c>
      <c r="C29" s="7" t="s">
        <v>18</v>
      </c>
      <c r="D29" s="9">
        <v>1</v>
      </c>
      <c r="E29" s="7">
        <v>148.42</v>
      </c>
      <c r="F29" s="14">
        <f>E29*1.065</f>
        <v>158.0673</v>
      </c>
      <c r="G29" s="14">
        <f>D29*F29</f>
        <v>158.0673</v>
      </c>
      <c r="H29" s="43" t="s">
        <v>29</v>
      </c>
      <c r="I29" s="44"/>
      <c r="J29" s="45"/>
    </row>
    <row r="30" spans="1:10" ht="15.75">
      <c r="A30" s="26"/>
      <c r="B30" s="26" t="s">
        <v>17</v>
      </c>
      <c r="C30" s="26" t="s">
        <v>18</v>
      </c>
      <c r="D30" s="29">
        <f>SUM(D18:D29)</f>
        <v>23</v>
      </c>
      <c r="E30" s="26"/>
      <c r="F30" s="30"/>
      <c r="G30" s="30">
        <f>SUM(G18:G29)</f>
        <v>3635.5479</v>
      </c>
      <c r="H30" s="55"/>
      <c r="I30" s="56"/>
      <c r="J30" s="57"/>
    </row>
    <row r="31" spans="1:10" ht="15.75">
      <c r="A31" s="7"/>
      <c r="B31" s="52" t="s">
        <v>20</v>
      </c>
      <c r="C31" s="53"/>
      <c r="D31" s="53"/>
      <c r="E31" s="53"/>
      <c r="F31" s="53"/>
      <c r="G31" s="53"/>
      <c r="H31" s="53"/>
      <c r="I31" s="53"/>
      <c r="J31" s="54"/>
    </row>
    <row r="32" spans="1:10" ht="15">
      <c r="A32" s="28"/>
      <c r="B32" s="19" t="s">
        <v>505</v>
      </c>
      <c r="C32" s="7" t="s">
        <v>18</v>
      </c>
      <c r="D32" s="9">
        <v>1</v>
      </c>
      <c r="E32" s="7"/>
      <c r="F32" s="7">
        <v>862</v>
      </c>
      <c r="G32" s="7">
        <f>D32*F32</f>
        <v>862</v>
      </c>
      <c r="H32" s="43" t="s">
        <v>29</v>
      </c>
      <c r="I32" s="44"/>
      <c r="J32" s="45"/>
    </row>
    <row r="33" spans="1:10" ht="15">
      <c r="A33" s="28"/>
      <c r="B33" s="19" t="s">
        <v>504</v>
      </c>
      <c r="C33" s="7" t="s">
        <v>18</v>
      </c>
      <c r="D33" s="9">
        <v>1</v>
      </c>
      <c r="E33" s="7"/>
      <c r="F33" s="7">
        <v>862</v>
      </c>
      <c r="G33" s="7">
        <f>D33*F33</f>
        <v>862</v>
      </c>
      <c r="H33" s="43" t="s">
        <v>29</v>
      </c>
      <c r="I33" s="44"/>
      <c r="J33" s="45"/>
    </row>
    <row r="34" spans="1:10" ht="15">
      <c r="A34" s="28"/>
      <c r="B34" s="19" t="s">
        <v>514</v>
      </c>
      <c r="C34" s="7" t="s">
        <v>18</v>
      </c>
      <c r="D34" s="9">
        <v>1</v>
      </c>
      <c r="E34" s="7"/>
      <c r="F34" s="7">
        <v>862</v>
      </c>
      <c r="G34" s="7">
        <f>D34*F34</f>
        <v>862</v>
      </c>
      <c r="H34" s="43" t="s">
        <v>29</v>
      </c>
      <c r="I34" s="44"/>
      <c r="J34" s="45"/>
    </row>
    <row r="35" spans="1:10" ht="15">
      <c r="A35" s="28"/>
      <c r="B35" s="19" t="s">
        <v>501</v>
      </c>
      <c r="C35" s="7" t="s">
        <v>18</v>
      </c>
      <c r="D35" s="9">
        <v>1</v>
      </c>
      <c r="E35" s="7"/>
      <c r="F35" s="7">
        <v>862</v>
      </c>
      <c r="G35" s="7">
        <f>D35*F35</f>
        <v>862</v>
      </c>
      <c r="H35" s="43" t="s">
        <v>29</v>
      </c>
      <c r="I35" s="44"/>
      <c r="J35" s="45"/>
    </row>
    <row r="36" spans="1:10" ht="15">
      <c r="A36" s="28"/>
      <c r="B36" s="19" t="s">
        <v>502</v>
      </c>
      <c r="C36" s="7" t="s">
        <v>18</v>
      </c>
      <c r="D36" s="9">
        <v>1</v>
      </c>
      <c r="E36" s="7"/>
      <c r="F36" s="7">
        <v>862</v>
      </c>
      <c r="G36" s="7">
        <f>D36*F36</f>
        <v>862</v>
      </c>
      <c r="H36" s="43" t="s">
        <v>29</v>
      </c>
      <c r="I36" s="44"/>
      <c r="J36" s="45"/>
    </row>
    <row r="37" spans="1:10" ht="15.75">
      <c r="A37" s="26"/>
      <c r="B37" s="26" t="s">
        <v>17</v>
      </c>
      <c r="C37" s="26" t="s">
        <v>18</v>
      </c>
      <c r="D37" s="29">
        <f>SUM(D32:D36)</f>
        <v>5</v>
      </c>
      <c r="E37" s="26"/>
      <c r="F37" s="26"/>
      <c r="G37" s="26">
        <f>SUM(G32:G36)</f>
        <v>4310</v>
      </c>
      <c r="H37" s="55"/>
      <c r="I37" s="56"/>
      <c r="J37" s="57"/>
    </row>
    <row r="38" spans="1:10" ht="15.75">
      <c r="A38" s="7"/>
      <c r="B38" s="52" t="s">
        <v>22</v>
      </c>
      <c r="C38" s="53"/>
      <c r="D38" s="53"/>
      <c r="E38" s="53"/>
      <c r="F38" s="53"/>
      <c r="G38" s="53"/>
      <c r="H38" s="53"/>
      <c r="I38" s="53"/>
      <c r="J38" s="54"/>
    </row>
    <row r="39" spans="1:10" ht="15">
      <c r="A39" s="22"/>
      <c r="B39" s="19" t="s">
        <v>497</v>
      </c>
      <c r="C39" s="7" t="s">
        <v>18</v>
      </c>
      <c r="D39" s="9">
        <v>1</v>
      </c>
      <c r="E39" s="7">
        <v>192.02</v>
      </c>
      <c r="F39" s="14">
        <f aca="true" t="shared" si="3" ref="F39:F46">E39*1.065</f>
        <v>204.50130000000001</v>
      </c>
      <c r="G39" s="14">
        <f aca="true" t="shared" si="4" ref="G39:G46">D39*F39</f>
        <v>204.50130000000001</v>
      </c>
      <c r="H39" s="43" t="s">
        <v>34</v>
      </c>
      <c r="I39" s="44"/>
      <c r="J39" s="45"/>
    </row>
    <row r="40" spans="1:10" ht="15">
      <c r="A40" s="22"/>
      <c r="B40" s="19" t="s">
        <v>522</v>
      </c>
      <c r="C40" s="7" t="s">
        <v>18</v>
      </c>
      <c r="D40" s="9">
        <v>2</v>
      </c>
      <c r="E40" s="7">
        <v>192.02</v>
      </c>
      <c r="F40" s="14">
        <f t="shared" si="3"/>
        <v>204.50130000000001</v>
      </c>
      <c r="G40" s="14">
        <f t="shared" si="4"/>
        <v>409.00260000000003</v>
      </c>
      <c r="H40" s="43" t="s">
        <v>34</v>
      </c>
      <c r="I40" s="44"/>
      <c r="J40" s="45"/>
    </row>
    <row r="41" spans="1:10" ht="15">
      <c r="A41" s="22"/>
      <c r="B41" s="19" t="s">
        <v>521</v>
      </c>
      <c r="C41" s="7" t="s">
        <v>18</v>
      </c>
      <c r="D41" s="9">
        <v>3</v>
      </c>
      <c r="E41" s="7">
        <v>192.02</v>
      </c>
      <c r="F41" s="14">
        <f>E41*1.065</f>
        <v>204.50130000000001</v>
      </c>
      <c r="G41" s="14">
        <f>D41*F41</f>
        <v>613.5039</v>
      </c>
      <c r="H41" s="43" t="s">
        <v>34</v>
      </c>
      <c r="I41" s="44"/>
      <c r="J41" s="45"/>
    </row>
    <row r="42" spans="1:10" ht="15">
      <c r="A42" s="22"/>
      <c r="B42" s="19" t="s">
        <v>520</v>
      </c>
      <c r="C42" s="7" t="s">
        <v>18</v>
      </c>
      <c r="D42" s="9">
        <v>1</v>
      </c>
      <c r="E42" s="7">
        <v>192.02</v>
      </c>
      <c r="F42" s="14">
        <f t="shared" si="3"/>
        <v>204.50130000000001</v>
      </c>
      <c r="G42" s="14">
        <f t="shared" si="4"/>
        <v>204.50130000000001</v>
      </c>
      <c r="H42" s="43" t="s">
        <v>34</v>
      </c>
      <c r="I42" s="44"/>
      <c r="J42" s="45"/>
    </row>
    <row r="43" spans="1:10" ht="15">
      <c r="A43" s="22"/>
      <c r="B43" s="19" t="s">
        <v>526</v>
      </c>
      <c r="C43" s="7" t="s">
        <v>18</v>
      </c>
      <c r="D43" s="9">
        <v>3</v>
      </c>
      <c r="E43" s="7">
        <v>192.02</v>
      </c>
      <c r="F43" s="14">
        <f t="shared" si="3"/>
        <v>204.50130000000001</v>
      </c>
      <c r="G43" s="14">
        <f t="shared" si="4"/>
        <v>613.5039</v>
      </c>
      <c r="H43" s="43" t="s">
        <v>34</v>
      </c>
      <c r="I43" s="44"/>
      <c r="J43" s="45"/>
    </row>
    <row r="44" spans="1:10" ht="15">
      <c r="A44" s="22"/>
      <c r="B44" s="19" t="s">
        <v>519</v>
      </c>
      <c r="C44" s="7" t="s">
        <v>18</v>
      </c>
      <c r="D44" s="9">
        <v>4</v>
      </c>
      <c r="E44" s="7">
        <v>192.02</v>
      </c>
      <c r="F44" s="14">
        <f t="shared" si="3"/>
        <v>204.50130000000001</v>
      </c>
      <c r="G44" s="14">
        <f t="shared" si="4"/>
        <v>818.0052000000001</v>
      </c>
      <c r="H44" s="43" t="s">
        <v>34</v>
      </c>
      <c r="I44" s="44"/>
      <c r="J44" s="45"/>
    </row>
    <row r="45" spans="1:10" ht="15">
      <c r="A45" s="22"/>
      <c r="B45" s="19" t="s">
        <v>518</v>
      </c>
      <c r="C45" s="7" t="s">
        <v>18</v>
      </c>
      <c r="D45" s="9">
        <v>2</v>
      </c>
      <c r="E45" s="7">
        <v>192.02</v>
      </c>
      <c r="F45" s="14">
        <f>E45*1.065</f>
        <v>204.50130000000001</v>
      </c>
      <c r="G45" s="14">
        <f>D45*F45</f>
        <v>409.00260000000003</v>
      </c>
      <c r="H45" s="43" t="s">
        <v>34</v>
      </c>
      <c r="I45" s="44"/>
      <c r="J45" s="45"/>
    </row>
    <row r="46" spans="1:10" ht="15">
      <c r="A46" s="22"/>
      <c r="B46" s="19" t="s">
        <v>529</v>
      </c>
      <c r="C46" s="7" t="s">
        <v>18</v>
      </c>
      <c r="D46" s="9">
        <v>6</v>
      </c>
      <c r="E46" s="7">
        <v>192.02</v>
      </c>
      <c r="F46" s="14">
        <f t="shared" si="3"/>
        <v>204.50130000000001</v>
      </c>
      <c r="G46" s="14">
        <f t="shared" si="4"/>
        <v>1227.0078</v>
      </c>
      <c r="H46" s="43" t="s">
        <v>34</v>
      </c>
      <c r="I46" s="44"/>
      <c r="J46" s="45"/>
    </row>
    <row r="47" spans="1:10" ht="15.75">
      <c r="A47" s="26"/>
      <c r="B47" s="26" t="s">
        <v>17</v>
      </c>
      <c r="C47" s="26" t="s">
        <v>18</v>
      </c>
      <c r="D47" s="29">
        <f>SUM(D39:D46)</f>
        <v>22</v>
      </c>
      <c r="E47" s="26"/>
      <c r="F47" s="26"/>
      <c r="G47" s="30">
        <f>SUM(G39:G46)</f>
        <v>4499.028600000001</v>
      </c>
      <c r="H47" s="55"/>
      <c r="I47" s="56"/>
      <c r="J47" s="57"/>
    </row>
    <row r="48" spans="1:10" ht="16.5" customHeight="1">
      <c r="A48" s="7"/>
      <c r="B48" s="52" t="s">
        <v>24</v>
      </c>
      <c r="C48" s="44"/>
      <c r="D48" s="44"/>
      <c r="E48" s="44"/>
      <c r="F48" s="44"/>
      <c r="G48" s="44"/>
      <c r="H48" s="44"/>
      <c r="I48" s="44"/>
      <c r="J48" s="45"/>
    </row>
    <row r="49" spans="1:10" ht="16.5" customHeight="1">
      <c r="A49" s="7"/>
      <c r="B49" s="19" t="s">
        <v>524</v>
      </c>
      <c r="C49" s="7" t="s">
        <v>18</v>
      </c>
      <c r="D49" s="9">
        <v>2</v>
      </c>
      <c r="E49" s="7">
        <v>618.53</v>
      </c>
      <c r="F49" s="14">
        <f>E49*1.065</f>
        <v>658.7344499999999</v>
      </c>
      <c r="G49" s="14">
        <f>D49*F49</f>
        <v>1317.4688999999998</v>
      </c>
      <c r="H49" s="43" t="s">
        <v>525</v>
      </c>
      <c r="I49" s="44"/>
      <c r="J49" s="45"/>
    </row>
    <row r="50" spans="1:10" ht="16.5" customHeight="1">
      <c r="A50" s="7"/>
      <c r="B50" s="8" t="s">
        <v>37</v>
      </c>
      <c r="C50" s="7" t="s">
        <v>36</v>
      </c>
      <c r="D50" s="9">
        <v>0.032</v>
      </c>
      <c r="E50" s="9">
        <v>661.94</v>
      </c>
      <c r="F50" s="14">
        <f>E50*1.065</f>
        <v>704.9661</v>
      </c>
      <c r="G50" s="14">
        <f>D50*F50</f>
        <v>22.5589152</v>
      </c>
      <c r="H50" s="23"/>
      <c r="I50" s="24"/>
      <c r="J50" s="25"/>
    </row>
    <row r="51" spans="1:10" ht="16.5" customHeight="1">
      <c r="A51" s="7"/>
      <c r="B51" s="8" t="s">
        <v>38</v>
      </c>
      <c r="C51" s="7" t="s">
        <v>36</v>
      </c>
      <c r="D51" s="9">
        <v>0.248</v>
      </c>
      <c r="E51" s="7">
        <v>152.99</v>
      </c>
      <c r="F51" s="14">
        <f>E51*1.065</f>
        <v>162.93435</v>
      </c>
      <c r="G51" s="14">
        <f>D51*F51</f>
        <v>40.4077188</v>
      </c>
      <c r="H51" s="23"/>
      <c r="I51" s="24"/>
      <c r="J51" s="25"/>
    </row>
    <row r="52" spans="1:10" ht="16.5" customHeight="1">
      <c r="A52" s="7"/>
      <c r="B52" s="8" t="s">
        <v>35</v>
      </c>
      <c r="C52" s="7" t="s">
        <v>18</v>
      </c>
      <c r="D52" s="9">
        <v>2</v>
      </c>
      <c r="E52" s="9">
        <v>12.59</v>
      </c>
      <c r="F52" s="14">
        <f>E52*1.065</f>
        <v>13.408349999999999</v>
      </c>
      <c r="G52" s="14">
        <f>D52*F52</f>
        <v>26.816699999999997</v>
      </c>
      <c r="H52" s="23"/>
      <c r="I52" s="24"/>
      <c r="J52" s="25"/>
    </row>
    <row r="53" spans="1:10" ht="16.5" customHeight="1">
      <c r="A53" s="26"/>
      <c r="B53" s="26" t="s">
        <v>17</v>
      </c>
      <c r="C53" s="26"/>
      <c r="D53" s="29">
        <f>D49</f>
        <v>2</v>
      </c>
      <c r="E53" s="26"/>
      <c r="F53" s="26"/>
      <c r="G53" s="30">
        <f>SUM(G49:G52)</f>
        <v>1407.2522339999998</v>
      </c>
      <c r="H53" s="55"/>
      <c r="I53" s="56"/>
      <c r="J53" s="57"/>
    </row>
    <row r="54" spans="1:10" ht="15.75">
      <c r="A54" s="10"/>
      <c r="B54" s="10" t="s">
        <v>25</v>
      </c>
      <c r="C54" s="10"/>
      <c r="D54" s="10"/>
      <c r="E54" s="10"/>
      <c r="F54" s="10"/>
      <c r="G54" s="11">
        <f>G16+G30+G37+G47+G53</f>
        <v>24806.728734</v>
      </c>
      <c r="H54" s="49"/>
      <c r="I54" s="50"/>
      <c r="J54" s="51"/>
    </row>
    <row r="55" spans="1:10" ht="15.75">
      <c r="A55" s="12"/>
      <c r="B55" s="13"/>
      <c r="C55" s="13"/>
      <c r="D55" s="13"/>
      <c r="E55" s="13"/>
      <c r="F55" s="13"/>
      <c r="G55" s="13"/>
      <c r="H55" s="13"/>
      <c r="I55" s="13"/>
      <c r="J55" s="12"/>
    </row>
    <row r="56" spans="1:10" ht="15.75">
      <c r="A56" s="12"/>
      <c r="B56" s="13"/>
      <c r="C56" s="13"/>
      <c r="D56" s="13"/>
      <c r="E56" s="13"/>
      <c r="F56" s="13"/>
      <c r="G56" s="13"/>
      <c r="H56" s="13"/>
      <c r="I56" s="13"/>
      <c r="J56" s="12"/>
    </row>
    <row r="57" spans="1:10" ht="15.75">
      <c r="A57" s="12"/>
      <c r="B57" s="13" t="s">
        <v>26</v>
      </c>
      <c r="C57" s="13"/>
      <c r="D57" s="13"/>
      <c r="E57" s="13"/>
      <c r="F57" s="13"/>
      <c r="G57" s="13"/>
      <c r="H57" s="13"/>
      <c r="I57" s="13"/>
      <c r="J57" s="12"/>
    </row>
    <row r="58" spans="1:10" ht="15.75">
      <c r="A58" s="12"/>
      <c r="B58" s="13" t="s">
        <v>27</v>
      </c>
      <c r="C58" s="13"/>
      <c r="D58" s="13"/>
      <c r="E58" s="13"/>
      <c r="F58" s="13"/>
      <c r="G58" s="13"/>
      <c r="H58" s="13" t="s">
        <v>28</v>
      </c>
      <c r="I58" s="13"/>
      <c r="J58" s="12"/>
    </row>
  </sheetData>
  <sheetProtection/>
  <mergeCells count="44">
    <mergeCell ref="H54:J54"/>
    <mergeCell ref="B48:J48"/>
    <mergeCell ref="H49:J49"/>
    <mergeCell ref="H53:J53"/>
    <mergeCell ref="H46:J46"/>
    <mergeCell ref="H47:J47"/>
    <mergeCell ref="H35:J35"/>
    <mergeCell ref="H34:J34"/>
    <mergeCell ref="H40:J40"/>
    <mergeCell ref="H41:J41"/>
    <mergeCell ref="H45:J45"/>
    <mergeCell ref="H42:J42"/>
    <mergeCell ref="H43:J43"/>
    <mergeCell ref="H44:J44"/>
    <mergeCell ref="H24:J24"/>
    <mergeCell ref="H26:J26"/>
    <mergeCell ref="H36:J36"/>
    <mergeCell ref="H37:J37"/>
    <mergeCell ref="B38:J38"/>
    <mergeCell ref="H39:J39"/>
    <mergeCell ref="H30:J30"/>
    <mergeCell ref="B31:J31"/>
    <mergeCell ref="H32:J32"/>
    <mergeCell ref="H33:J33"/>
    <mergeCell ref="H16:J16"/>
    <mergeCell ref="B17:J17"/>
    <mergeCell ref="H18:J18"/>
    <mergeCell ref="H20:J20"/>
    <mergeCell ref="H28:J28"/>
    <mergeCell ref="H29:J29"/>
    <mergeCell ref="H25:J25"/>
    <mergeCell ref="H27:J27"/>
    <mergeCell ref="H23:J23"/>
    <mergeCell ref="H22:J22"/>
    <mergeCell ref="H21:J21"/>
    <mergeCell ref="H19:J19"/>
    <mergeCell ref="A1:J1"/>
    <mergeCell ref="A2:J2"/>
    <mergeCell ref="A3:J3"/>
    <mergeCell ref="F4:F5"/>
    <mergeCell ref="H4:J4"/>
    <mergeCell ref="H5:J5"/>
    <mergeCell ref="H6:J6"/>
    <mergeCell ref="B7:J7"/>
  </mergeCells>
  <printOptions/>
  <pageMargins left="0.21" right="0.18" top="0.22" bottom="0.25" header="0.2" footer="0.25"/>
  <pageSetup fitToHeight="0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91"/>
  <sheetViews>
    <sheetView zoomScalePageLayoutView="0" workbookViewId="0" topLeftCell="A66">
      <selection activeCell="A84" sqref="A8:J84"/>
    </sheetView>
  </sheetViews>
  <sheetFormatPr defaultColWidth="9.140625" defaultRowHeight="12.75"/>
  <cols>
    <col min="1" max="1" width="8.140625" style="0" customWidth="1"/>
    <col min="2" max="2" width="41.8515625" style="0" customWidth="1"/>
    <col min="3" max="3" width="6.57421875" style="0" customWidth="1"/>
    <col min="4" max="5" width="9.57421875" style="0" customWidth="1"/>
    <col min="6" max="6" width="11.57421875" style="0" customWidth="1"/>
    <col min="7" max="7" width="14.57421875" style="0" customWidth="1"/>
    <col min="10" max="10" width="24.421875" style="0" customWidth="1"/>
  </cols>
  <sheetData>
    <row r="1" spans="1:10" ht="15.75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4"/>
    </row>
    <row r="2" spans="1:10" ht="15.75">
      <c r="A2" s="32" t="s">
        <v>447</v>
      </c>
      <c r="B2" s="33"/>
      <c r="C2" s="33"/>
      <c r="D2" s="33"/>
      <c r="E2" s="33"/>
      <c r="F2" s="33"/>
      <c r="G2" s="33"/>
      <c r="H2" s="33"/>
      <c r="I2" s="33"/>
      <c r="J2" s="34"/>
    </row>
    <row r="3" spans="1:10" ht="15.75">
      <c r="A3" s="35" t="s">
        <v>1</v>
      </c>
      <c r="B3" s="36"/>
      <c r="C3" s="36"/>
      <c r="D3" s="36"/>
      <c r="E3" s="36"/>
      <c r="F3" s="36"/>
      <c r="G3" s="36"/>
      <c r="H3" s="36"/>
      <c r="I3" s="36"/>
      <c r="J3" s="37"/>
    </row>
    <row r="4" spans="1:10" ht="12.7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38" t="s">
        <v>446</v>
      </c>
      <c r="G4" s="1" t="s">
        <v>7</v>
      </c>
      <c r="H4" s="40" t="s">
        <v>8</v>
      </c>
      <c r="I4" s="41"/>
      <c r="J4" s="42"/>
    </row>
    <row r="5" spans="1:10" ht="12.75">
      <c r="A5" s="1" t="s">
        <v>30</v>
      </c>
      <c r="B5" s="1" t="s">
        <v>9</v>
      </c>
      <c r="C5" s="1" t="s">
        <v>10</v>
      </c>
      <c r="D5" s="1" t="s">
        <v>11</v>
      </c>
      <c r="E5" s="1"/>
      <c r="F5" s="39"/>
      <c r="G5" s="1"/>
      <c r="H5" s="40"/>
      <c r="I5" s="41"/>
      <c r="J5" s="42"/>
    </row>
    <row r="6" spans="1:10" ht="14.25" customHeight="1">
      <c r="A6" s="2"/>
      <c r="B6" s="3" t="s">
        <v>12</v>
      </c>
      <c r="C6" s="2"/>
      <c r="D6" s="2"/>
      <c r="E6" s="2"/>
      <c r="F6" s="2"/>
      <c r="G6" s="2"/>
      <c r="H6" s="32"/>
      <c r="I6" s="33"/>
      <c r="J6" s="34"/>
    </row>
    <row r="7" spans="1:10" ht="15.75">
      <c r="A7" s="2"/>
      <c r="B7" s="46" t="s">
        <v>13</v>
      </c>
      <c r="C7" s="47"/>
      <c r="D7" s="47"/>
      <c r="E7" s="47"/>
      <c r="F7" s="47"/>
      <c r="G7" s="47"/>
      <c r="H7" s="47"/>
      <c r="I7" s="47"/>
      <c r="J7" s="48"/>
    </row>
    <row r="8" spans="1:10" ht="15">
      <c r="A8" s="22"/>
      <c r="B8" s="19" t="s">
        <v>475</v>
      </c>
      <c r="C8" s="7" t="s">
        <v>14</v>
      </c>
      <c r="D8" s="16">
        <v>2.6</v>
      </c>
      <c r="E8" s="7"/>
      <c r="F8" s="7">
        <v>253</v>
      </c>
      <c r="G8" s="14">
        <f>D8*F8</f>
        <v>657.8000000000001</v>
      </c>
      <c r="H8" s="23" t="s">
        <v>460</v>
      </c>
      <c r="I8" s="24"/>
      <c r="J8" s="25"/>
    </row>
    <row r="9" spans="1:10" ht="15">
      <c r="A9" s="22"/>
      <c r="B9" s="19" t="s">
        <v>462</v>
      </c>
      <c r="C9" s="7" t="s">
        <v>14</v>
      </c>
      <c r="D9" s="16">
        <v>3.5</v>
      </c>
      <c r="E9" s="7"/>
      <c r="F9" s="7">
        <v>253</v>
      </c>
      <c r="G9" s="14">
        <f aca="true" t="shared" si="0" ref="G9:G20">D9*F9</f>
        <v>885.5</v>
      </c>
      <c r="H9" s="23" t="s">
        <v>449</v>
      </c>
      <c r="I9" s="24"/>
      <c r="J9" s="25"/>
    </row>
    <row r="10" spans="1:10" ht="15">
      <c r="A10" s="22"/>
      <c r="B10" s="19" t="s">
        <v>484</v>
      </c>
      <c r="C10" s="7" t="s">
        <v>14</v>
      </c>
      <c r="D10" s="16">
        <v>2.3</v>
      </c>
      <c r="E10" s="7"/>
      <c r="F10" s="7">
        <v>253</v>
      </c>
      <c r="G10" s="14">
        <f t="shared" si="0"/>
        <v>581.9</v>
      </c>
      <c r="H10" s="23" t="s">
        <v>31</v>
      </c>
      <c r="I10" s="24"/>
      <c r="J10" s="25"/>
    </row>
    <row r="11" spans="1:10" ht="15">
      <c r="A11" s="22"/>
      <c r="B11" s="19" t="s">
        <v>483</v>
      </c>
      <c r="C11" s="7" t="s">
        <v>14</v>
      </c>
      <c r="D11" s="16">
        <v>6</v>
      </c>
      <c r="E11" s="7"/>
      <c r="F11" s="7">
        <v>253</v>
      </c>
      <c r="G11" s="14">
        <f t="shared" si="0"/>
        <v>1518</v>
      </c>
      <c r="H11" s="23" t="s">
        <v>31</v>
      </c>
      <c r="I11" s="24"/>
      <c r="J11" s="25"/>
    </row>
    <row r="12" spans="1:10" ht="15">
      <c r="A12" s="22"/>
      <c r="B12" s="19" t="s">
        <v>481</v>
      </c>
      <c r="C12" s="7" t="s">
        <v>14</v>
      </c>
      <c r="D12" s="16">
        <v>2.5</v>
      </c>
      <c r="E12" s="7"/>
      <c r="F12" s="7">
        <v>253</v>
      </c>
      <c r="G12" s="14">
        <f t="shared" si="0"/>
        <v>632.5</v>
      </c>
      <c r="H12" s="23" t="s">
        <v>461</v>
      </c>
      <c r="I12" s="24"/>
      <c r="J12" s="25"/>
    </row>
    <row r="13" spans="1:10" ht="15">
      <c r="A13" s="22"/>
      <c r="B13" s="19" t="s">
        <v>469</v>
      </c>
      <c r="C13" s="7" t="s">
        <v>14</v>
      </c>
      <c r="D13" s="16">
        <v>0.9</v>
      </c>
      <c r="E13" s="7"/>
      <c r="F13" s="7">
        <v>253</v>
      </c>
      <c r="G13" s="14">
        <f t="shared" si="0"/>
        <v>227.70000000000002</v>
      </c>
      <c r="H13" s="23" t="s">
        <v>170</v>
      </c>
      <c r="I13" s="24"/>
      <c r="J13" s="25"/>
    </row>
    <row r="14" spans="1:10" ht="30">
      <c r="A14" s="22"/>
      <c r="B14" s="19" t="s">
        <v>457</v>
      </c>
      <c r="C14" s="7" t="s">
        <v>14</v>
      </c>
      <c r="D14" s="16">
        <v>4</v>
      </c>
      <c r="E14" s="7"/>
      <c r="F14" s="7">
        <v>253</v>
      </c>
      <c r="G14" s="14">
        <f t="shared" si="0"/>
        <v>1012</v>
      </c>
      <c r="H14" s="23" t="s">
        <v>61</v>
      </c>
      <c r="I14" s="24"/>
      <c r="J14" s="25"/>
    </row>
    <row r="15" spans="1:10" ht="15">
      <c r="A15" s="22"/>
      <c r="B15" s="19" t="s">
        <v>477</v>
      </c>
      <c r="C15" s="7" t="s">
        <v>14</v>
      </c>
      <c r="D15" s="16">
        <v>9.3</v>
      </c>
      <c r="E15" s="7"/>
      <c r="F15" s="7">
        <v>253</v>
      </c>
      <c r="G15" s="14">
        <f t="shared" si="0"/>
        <v>2352.9</v>
      </c>
      <c r="H15" s="23" t="s">
        <v>29</v>
      </c>
      <c r="I15" s="24"/>
      <c r="J15" s="25"/>
    </row>
    <row r="16" spans="1:10" ht="15" customHeight="1">
      <c r="A16" s="22"/>
      <c r="B16" s="19" t="s">
        <v>473</v>
      </c>
      <c r="C16" s="7" t="s">
        <v>14</v>
      </c>
      <c r="D16" s="16">
        <v>4.5</v>
      </c>
      <c r="E16" s="7"/>
      <c r="F16" s="7">
        <v>253</v>
      </c>
      <c r="G16" s="14">
        <f t="shared" si="0"/>
        <v>1138.5</v>
      </c>
      <c r="H16" s="23" t="s">
        <v>29</v>
      </c>
      <c r="I16" s="24"/>
      <c r="J16" s="25"/>
    </row>
    <row r="17" spans="1:10" ht="15" customHeight="1">
      <c r="A17" s="22"/>
      <c r="B17" s="19" t="s">
        <v>474</v>
      </c>
      <c r="C17" s="7" t="s">
        <v>14</v>
      </c>
      <c r="D17" s="16">
        <v>5</v>
      </c>
      <c r="E17" s="7"/>
      <c r="F17" s="7">
        <v>253</v>
      </c>
      <c r="G17" s="14">
        <f t="shared" si="0"/>
        <v>1265</v>
      </c>
      <c r="H17" s="23" t="s">
        <v>29</v>
      </c>
      <c r="I17" s="24"/>
      <c r="J17" s="25"/>
    </row>
    <row r="18" spans="1:10" ht="15" customHeight="1">
      <c r="A18" s="22"/>
      <c r="B18" s="19" t="s">
        <v>138</v>
      </c>
      <c r="C18" s="7" t="s">
        <v>14</v>
      </c>
      <c r="D18" s="16"/>
      <c r="E18" s="7"/>
      <c r="F18" s="7">
        <v>253</v>
      </c>
      <c r="G18" s="14">
        <f t="shared" si="0"/>
        <v>0</v>
      </c>
      <c r="H18" s="23" t="s">
        <v>170</v>
      </c>
      <c r="I18" s="24"/>
      <c r="J18" s="25"/>
    </row>
    <row r="19" spans="1:10" ht="15">
      <c r="A19" s="22"/>
      <c r="B19" s="19" t="s">
        <v>465</v>
      </c>
      <c r="C19" s="7" t="s">
        <v>14</v>
      </c>
      <c r="D19" s="16">
        <v>7.5</v>
      </c>
      <c r="E19" s="7"/>
      <c r="F19" s="7">
        <v>253</v>
      </c>
      <c r="G19" s="14">
        <f t="shared" si="0"/>
        <v>1897.5</v>
      </c>
      <c r="H19" s="23" t="s">
        <v>222</v>
      </c>
      <c r="I19" s="24"/>
      <c r="J19" s="25"/>
    </row>
    <row r="20" spans="1:10" ht="15">
      <c r="A20" s="22"/>
      <c r="B20" s="19" t="s">
        <v>478</v>
      </c>
      <c r="C20" s="7" t="s">
        <v>14</v>
      </c>
      <c r="D20" s="16">
        <v>15</v>
      </c>
      <c r="E20" s="7"/>
      <c r="F20" s="7">
        <v>253</v>
      </c>
      <c r="G20" s="14">
        <f t="shared" si="0"/>
        <v>3795</v>
      </c>
      <c r="H20" s="23" t="s">
        <v>222</v>
      </c>
      <c r="I20" s="24"/>
      <c r="J20" s="25"/>
    </row>
    <row r="21" spans="1:10" ht="15.75">
      <c r="A21" s="7"/>
      <c r="B21" s="26" t="s">
        <v>17</v>
      </c>
      <c r="C21" s="26" t="s">
        <v>14</v>
      </c>
      <c r="D21" s="31">
        <f>SUM(D8:D20)</f>
        <v>63.099999999999994</v>
      </c>
      <c r="E21" s="26"/>
      <c r="F21" s="26"/>
      <c r="G21" s="30">
        <f>SUM(G8:G20)</f>
        <v>15964.300000000001</v>
      </c>
      <c r="H21" s="43"/>
      <c r="I21" s="44"/>
      <c r="J21" s="45"/>
    </row>
    <row r="22" spans="1:10" ht="15.75">
      <c r="A22" s="7"/>
      <c r="B22" s="52" t="s">
        <v>21</v>
      </c>
      <c r="C22" s="53"/>
      <c r="D22" s="53"/>
      <c r="E22" s="53"/>
      <c r="F22" s="53"/>
      <c r="G22" s="53"/>
      <c r="H22" s="53"/>
      <c r="I22" s="53"/>
      <c r="J22" s="54"/>
    </row>
    <row r="23" spans="1:10" ht="15">
      <c r="A23" s="28"/>
      <c r="B23" s="19" t="s">
        <v>480</v>
      </c>
      <c r="C23" s="7" t="s">
        <v>18</v>
      </c>
      <c r="D23" s="9">
        <v>2</v>
      </c>
      <c r="E23" s="7">
        <v>148.42</v>
      </c>
      <c r="F23" s="14">
        <f>E23*1.065</f>
        <v>158.0673</v>
      </c>
      <c r="G23" s="14">
        <f>D23*F23</f>
        <v>316.1346</v>
      </c>
      <c r="H23" s="43" t="s">
        <v>29</v>
      </c>
      <c r="I23" s="44"/>
      <c r="J23" s="45"/>
    </row>
    <row r="24" spans="1:10" ht="15">
      <c r="A24" s="28"/>
      <c r="B24" s="19" t="s">
        <v>466</v>
      </c>
      <c r="C24" s="7" t="s">
        <v>18</v>
      </c>
      <c r="D24" s="9">
        <v>3</v>
      </c>
      <c r="E24" s="7">
        <v>148.42</v>
      </c>
      <c r="F24" s="14">
        <f aca="true" t="shared" si="1" ref="F24:F36">E24*1.065</f>
        <v>158.0673</v>
      </c>
      <c r="G24" s="14">
        <f aca="true" t="shared" si="2" ref="G24:G35">D24*F24</f>
        <v>474.20189999999997</v>
      </c>
      <c r="H24" s="43" t="s">
        <v>29</v>
      </c>
      <c r="I24" s="44"/>
      <c r="J24" s="45"/>
    </row>
    <row r="25" spans="1:10" ht="15">
      <c r="A25" s="28"/>
      <c r="B25" s="19" t="s">
        <v>471</v>
      </c>
      <c r="C25" s="7" t="s">
        <v>18</v>
      </c>
      <c r="D25" s="9">
        <v>3</v>
      </c>
      <c r="E25" s="7">
        <v>148.42</v>
      </c>
      <c r="F25" s="14">
        <f t="shared" si="1"/>
        <v>158.0673</v>
      </c>
      <c r="G25" s="14">
        <f t="shared" si="2"/>
        <v>474.20189999999997</v>
      </c>
      <c r="H25" s="43" t="s">
        <v>29</v>
      </c>
      <c r="I25" s="44"/>
      <c r="J25" s="45"/>
    </row>
    <row r="26" spans="1:10" ht="15">
      <c r="A26" s="28"/>
      <c r="B26" s="19" t="s">
        <v>463</v>
      </c>
      <c r="C26" s="7" t="s">
        <v>18</v>
      </c>
      <c r="D26" s="9">
        <v>1</v>
      </c>
      <c r="E26" s="7">
        <v>148.42</v>
      </c>
      <c r="F26" s="14">
        <f t="shared" si="1"/>
        <v>158.0673</v>
      </c>
      <c r="G26" s="14">
        <f t="shared" si="2"/>
        <v>158.0673</v>
      </c>
      <c r="H26" s="43" t="s">
        <v>31</v>
      </c>
      <c r="I26" s="44"/>
      <c r="J26" s="45"/>
    </row>
    <row r="27" spans="1:10" ht="15">
      <c r="A27" s="28"/>
      <c r="B27" s="19" t="s">
        <v>474</v>
      </c>
      <c r="C27" s="7" t="s">
        <v>18</v>
      </c>
      <c r="D27" s="9">
        <v>1</v>
      </c>
      <c r="E27" s="7">
        <v>148.42</v>
      </c>
      <c r="F27" s="14">
        <f t="shared" si="1"/>
        <v>158.0673</v>
      </c>
      <c r="G27" s="14">
        <f t="shared" si="2"/>
        <v>158.0673</v>
      </c>
      <c r="H27" s="43" t="s">
        <v>29</v>
      </c>
      <c r="I27" s="44"/>
      <c r="J27" s="45"/>
    </row>
    <row r="28" spans="1:10" ht="15">
      <c r="A28" s="28"/>
      <c r="B28" s="19" t="s">
        <v>451</v>
      </c>
      <c r="C28" s="7" t="s">
        <v>18</v>
      </c>
      <c r="D28" s="9">
        <v>1</v>
      </c>
      <c r="E28" s="7">
        <v>148.42</v>
      </c>
      <c r="F28" s="14">
        <f t="shared" si="1"/>
        <v>158.0673</v>
      </c>
      <c r="G28" s="14">
        <f t="shared" si="2"/>
        <v>158.0673</v>
      </c>
      <c r="H28" s="43" t="s">
        <v>29</v>
      </c>
      <c r="I28" s="44"/>
      <c r="J28" s="45"/>
    </row>
    <row r="29" spans="1:10" ht="15">
      <c r="A29" s="28"/>
      <c r="B29" s="19" t="s">
        <v>488</v>
      </c>
      <c r="C29" s="7" t="s">
        <v>18</v>
      </c>
      <c r="D29" s="9">
        <v>1</v>
      </c>
      <c r="E29" s="7">
        <v>148.42</v>
      </c>
      <c r="F29" s="14">
        <f t="shared" si="1"/>
        <v>158.0673</v>
      </c>
      <c r="G29" s="14">
        <f t="shared" si="2"/>
        <v>158.0673</v>
      </c>
      <c r="H29" s="43" t="s">
        <v>29</v>
      </c>
      <c r="I29" s="44"/>
      <c r="J29" s="45"/>
    </row>
    <row r="30" spans="1:10" ht="15">
      <c r="A30" s="28"/>
      <c r="B30" s="19" t="s">
        <v>435</v>
      </c>
      <c r="C30" s="7" t="s">
        <v>18</v>
      </c>
      <c r="D30" s="9">
        <v>1</v>
      </c>
      <c r="E30" s="7">
        <v>148.42</v>
      </c>
      <c r="F30" s="14">
        <f>E30*1.065</f>
        <v>158.0673</v>
      </c>
      <c r="G30" s="14">
        <f>D30*F30</f>
        <v>158.0673</v>
      </c>
      <c r="H30" s="43" t="s">
        <v>29</v>
      </c>
      <c r="I30" s="44"/>
      <c r="J30" s="45"/>
    </row>
    <row r="31" spans="1:10" ht="15">
      <c r="A31" s="28"/>
      <c r="B31" s="19" t="s">
        <v>491</v>
      </c>
      <c r="C31" s="7" t="s">
        <v>18</v>
      </c>
      <c r="D31" s="9">
        <v>3</v>
      </c>
      <c r="E31" s="7">
        <v>148.42</v>
      </c>
      <c r="F31" s="14">
        <f t="shared" si="1"/>
        <v>158.0673</v>
      </c>
      <c r="G31" s="14">
        <f t="shared" si="2"/>
        <v>474.20189999999997</v>
      </c>
      <c r="H31" s="43" t="s">
        <v>29</v>
      </c>
      <c r="I31" s="44"/>
      <c r="J31" s="45"/>
    </row>
    <row r="32" spans="1:10" ht="15">
      <c r="A32" s="28"/>
      <c r="B32" s="19" t="s">
        <v>489</v>
      </c>
      <c r="C32" s="7" t="s">
        <v>18</v>
      </c>
      <c r="D32" s="9">
        <v>1</v>
      </c>
      <c r="E32" s="7">
        <v>148.42</v>
      </c>
      <c r="F32" s="14">
        <f t="shared" si="1"/>
        <v>158.0673</v>
      </c>
      <c r="G32" s="14">
        <f t="shared" si="2"/>
        <v>158.0673</v>
      </c>
      <c r="H32" s="43" t="s">
        <v>29</v>
      </c>
      <c r="I32" s="44"/>
      <c r="J32" s="45"/>
    </row>
    <row r="33" spans="1:10" ht="15">
      <c r="A33" s="28"/>
      <c r="B33" s="19" t="s">
        <v>492</v>
      </c>
      <c r="C33" s="7" t="s">
        <v>18</v>
      </c>
      <c r="D33" s="9">
        <v>3</v>
      </c>
      <c r="E33" s="7">
        <v>148.42</v>
      </c>
      <c r="F33" s="14">
        <f t="shared" si="1"/>
        <v>158.0673</v>
      </c>
      <c r="G33" s="14">
        <f t="shared" si="2"/>
        <v>474.20189999999997</v>
      </c>
      <c r="H33" s="43" t="s">
        <v>29</v>
      </c>
      <c r="I33" s="44"/>
      <c r="J33" s="45"/>
    </row>
    <row r="34" spans="1:10" ht="15">
      <c r="A34" s="28"/>
      <c r="B34" s="19" t="s">
        <v>493</v>
      </c>
      <c r="C34" s="7" t="s">
        <v>18</v>
      </c>
      <c r="D34" s="9">
        <v>4</v>
      </c>
      <c r="E34" s="7">
        <v>148.42</v>
      </c>
      <c r="F34" s="14">
        <f t="shared" si="1"/>
        <v>158.0673</v>
      </c>
      <c r="G34" s="14">
        <f t="shared" si="2"/>
        <v>632.2692</v>
      </c>
      <c r="H34" s="43" t="s">
        <v>29</v>
      </c>
      <c r="I34" s="44"/>
      <c r="J34" s="45"/>
    </row>
    <row r="35" spans="1:10" ht="15">
      <c r="A35" s="28"/>
      <c r="B35" s="19" t="s">
        <v>494</v>
      </c>
      <c r="C35" s="7" t="s">
        <v>18</v>
      </c>
      <c r="D35" s="9">
        <v>2</v>
      </c>
      <c r="E35" s="7">
        <v>148.42</v>
      </c>
      <c r="F35" s="14">
        <f t="shared" si="1"/>
        <v>158.0673</v>
      </c>
      <c r="G35" s="14">
        <f t="shared" si="2"/>
        <v>316.1346</v>
      </c>
      <c r="H35" s="43" t="s">
        <v>29</v>
      </c>
      <c r="I35" s="44"/>
      <c r="J35" s="45"/>
    </row>
    <row r="36" spans="1:10" ht="15">
      <c r="A36" s="28"/>
      <c r="B36" s="19" t="s">
        <v>490</v>
      </c>
      <c r="C36" s="7" t="s">
        <v>18</v>
      </c>
      <c r="D36" s="9">
        <v>2</v>
      </c>
      <c r="E36" s="7">
        <v>148.42</v>
      </c>
      <c r="F36" s="14">
        <f t="shared" si="1"/>
        <v>158.0673</v>
      </c>
      <c r="G36" s="14">
        <f>D36*F36</f>
        <v>316.1346</v>
      </c>
      <c r="H36" s="43" t="s">
        <v>29</v>
      </c>
      <c r="I36" s="44"/>
      <c r="J36" s="45"/>
    </row>
    <row r="37" spans="1:10" ht="15.75">
      <c r="A37" s="26"/>
      <c r="B37" s="26" t="s">
        <v>17</v>
      </c>
      <c r="C37" s="26" t="s">
        <v>18</v>
      </c>
      <c r="D37" s="29">
        <f>SUM(D23:D36)</f>
        <v>28</v>
      </c>
      <c r="E37" s="26"/>
      <c r="F37" s="30"/>
      <c r="G37" s="30">
        <f>SUM(G23:G36)</f>
        <v>4425.884400000001</v>
      </c>
      <c r="H37" s="55"/>
      <c r="I37" s="56"/>
      <c r="J37" s="57"/>
    </row>
    <row r="38" spans="1:10" ht="15.75">
      <c r="A38" s="7"/>
      <c r="B38" s="52" t="s">
        <v>20</v>
      </c>
      <c r="C38" s="53"/>
      <c r="D38" s="53"/>
      <c r="E38" s="53"/>
      <c r="F38" s="53"/>
      <c r="G38" s="53"/>
      <c r="H38" s="53"/>
      <c r="I38" s="53"/>
      <c r="J38" s="54"/>
    </row>
    <row r="39" spans="1:10" ht="15">
      <c r="A39" s="28"/>
      <c r="B39" s="19" t="s">
        <v>448</v>
      </c>
      <c r="C39" s="7" t="s">
        <v>18</v>
      </c>
      <c r="D39" s="9">
        <v>12</v>
      </c>
      <c r="E39" s="7"/>
      <c r="F39" s="7">
        <v>862</v>
      </c>
      <c r="G39" s="7">
        <f>D39*F39</f>
        <v>10344</v>
      </c>
      <c r="H39" s="43" t="s">
        <v>29</v>
      </c>
      <c r="I39" s="44"/>
      <c r="J39" s="45"/>
    </row>
    <row r="40" spans="1:10" ht="15">
      <c r="A40" s="28"/>
      <c r="B40" s="19" t="s">
        <v>467</v>
      </c>
      <c r="C40" s="7" t="s">
        <v>18</v>
      </c>
      <c r="D40" s="9">
        <v>1</v>
      </c>
      <c r="E40" s="7"/>
      <c r="F40" s="7">
        <v>862</v>
      </c>
      <c r="G40" s="7">
        <f>D40*F40</f>
        <v>862</v>
      </c>
      <c r="H40" s="43" t="s">
        <v>29</v>
      </c>
      <c r="I40" s="44"/>
      <c r="J40" s="45"/>
    </row>
    <row r="41" spans="1:10" ht="15">
      <c r="A41" s="28"/>
      <c r="B41" s="19" t="s">
        <v>486</v>
      </c>
      <c r="C41" s="7" t="s">
        <v>18</v>
      </c>
      <c r="D41" s="9">
        <v>4</v>
      </c>
      <c r="E41" s="7"/>
      <c r="F41" s="7">
        <v>862</v>
      </c>
      <c r="G41" s="7">
        <f>D41*F41</f>
        <v>3448</v>
      </c>
      <c r="H41" s="43" t="s">
        <v>29</v>
      </c>
      <c r="I41" s="44"/>
      <c r="J41" s="45"/>
    </row>
    <row r="42" spans="1:10" ht="15.75">
      <c r="A42" s="26"/>
      <c r="B42" s="26" t="s">
        <v>17</v>
      </c>
      <c r="C42" s="26" t="s">
        <v>18</v>
      </c>
      <c r="D42" s="29">
        <f>SUM(D39:D41)</f>
        <v>17</v>
      </c>
      <c r="E42" s="26"/>
      <c r="F42" s="26"/>
      <c r="G42" s="26">
        <f>SUM(G39:G41)</f>
        <v>14654</v>
      </c>
      <c r="H42" s="55"/>
      <c r="I42" s="56"/>
      <c r="J42" s="57"/>
    </row>
    <row r="43" spans="1:10" ht="15.75">
      <c r="A43" s="7"/>
      <c r="B43" s="52" t="s">
        <v>22</v>
      </c>
      <c r="C43" s="53"/>
      <c r="D43" s="53"/>
      <c r="E43" s="53"/>
      <c r="F43" s="53"/>
      <c r="G43" s="53"/>
      <c r="H43" s="53"/>
      <c r="I43" s="53"/>
      <c r="J43" s="54"/>
    </row>
    <row r="44" spans="1:10" ht="15">
      <c r="A44" s="22"/>
      <c r="B44" s="19" t="s">
        <v>464</v>
      </c>
      <c r="C44" s="7" t="s">
        <v>18</v>
      </c>
      <c r="D44" s="9">
        <v>9</v>
      </c>
      <c r="E44" s="7">
        <v>192.02</v>
      </c>
      <c r="F44" s="14">
        <f>E44*1.065</f>
        <v>204.50130000000001</v>
      </c>
      <c r="G44" s="14">
        <f>D44*F44</f>
        <v>1840.5117</v>
      </c>
      <c r="H44" s="43" t="s">
        <v>34</v>
      </c>
      <c r="I44" s="44"/>
      <c r="J44" s="45"/>
    </row>
    <row r="45" spans="1:10" ht="15">
      <c r="A45" s="22"/>
      <c r="B45" s="19" t="s">
        <v>470</v>
      </c>
      <c r="C45" s="7" t="s">
        <v>18</v>
      </c>
      <c r="D45" s="9">
        <v>2</v>
      </c>
      <c r="E45" s="7">
        <v>192.02</v>
      </c>
      <c r="F45" s="14">
        <f aca="true" t="shared" si="3" ref="F45:F54">E45*1.065</f>
        <v>204.50130000000001</v>
      </c>
      <c r="G45" s="14">
        <f aca="true" t="shared" si="4" ref="G45:G54">D45*F45</f>
        <v>409.00260000000003</v>
      </c>
      <c r="H45" s="43" t="s">
        <v>34</v>
      </c>
      <c r="I45" s="44"/>
      <c r="J45" s="45"/>
    </row>
    <row r="46" spans="1:10" ht="15">
      <c r="A46" s="22"/>
      <c r="B46" s="19" t="s">
        <v>476</v>
      </c>
      <c r="C46" s="7" t="s">
        <v>18</v>
      </c>
      <c r="D46" s="9">
        <v>1</v>
      </c>
      <c r="E46" s="7">
        <v>192.02</v>
      </c>
      <c r="F46" s="14">
        <f t="shared" si="3"/>
        <v>204.50130000000001</v>
      </c>
      <c r="G46" s="14">
        <f t="shared" si="4"/>
        <v>204.50130000000001</v>
      </c>
      <c r="H46" s="43" t="s">
        <v>34</v>
      </c>
      <c r="I46" s="44"/>
      <c r="J46" s="45"/>
    </row>
    <row r="47" spans="1:10" ht="15">
      <c r="A47" s="22"/>
      <c r="B47" s="19" t="s">
        <v>468</v>
      </c>
      <c r="C47" s="7" t="s">
        <v>18</v>
      </c>
      <c r="D47" s="9">
        <v>4</v>
      </c>
      <c r="E47" s="7">
        <v>192.02</v>
      </c>
      <c r="F47" s="14">
        <f t="shared" si="3"/>
        <v>204.50130000000001</v>
      </c>
      <c r="G47" s="14">
        <f t="shared" si="4"/>
        <v>818.0052000000001</v>
      </c>
      <c r="H47" s="43" t="s">
        <v>34</v>
      </c>
      <c r="I47" s="44"/>
      <c r="J47" s="45"/>
    </row>
    <row r="48" spans="1:10" ht="15">
      <c r="A48" s="22"/>
      <c r="B48" s="19" t="s">
        <v>485</v>
      </c>
      <c r="C48" s="7" t="s">
        <v>18</v>
      </c>
      <c r="D48" s="9">
        <v>2</v>
      </c>
      <c r="E48" s="7">
        <v>192.02</v>
      </c>
      <c r="F48" s="14">
        <f>E48*1.065</f>
        <v>204.50130000000001</v>
      </c>
      <c r="G48" s="14">
        <f>D48*F48</f>
        <v>409.00260000000003</v>
      </c>
      <c r="H48" s="43" t="s">
        <v>34</v>
      </c>
      <c r="I48" s="44"/>
      <c r="J48" s="45"/>
    </row>
    <row r="49" spans="1:10" ht="15">
      <c r="A49" s="22"/>
      <c r="B49" s="19" t="s">
        <v>479</v>
      </c>
      <c r="C49" s="7" t="s">
        <v>18</v>
      </c>
      <c r="D49" s="9">
        <v>2</v>
      </c>
      <c r="E49" s="7">
        <v>192.02</v>
      </c>
      <c r="F49" s="14">
        <f t="shared" si="3"/>
        <v>204.50130000000001</v>
      </c>
      <c r="G49" s="14">
        <f t="shared" si="4"/>
        <v>409.00260000000003</v>
      </c>
      <c r="H49" s="43" t="s">
        <v>34</v>
      </c>
      <c r="I49" s="44"/>
      <c r="J49" s="45"/>
    </row>
    <row r="50" spans="1:10" ht="15">
      <c r="A50" s="22"/>
      <c r="B50" s="19" t="s">
        <v>454</v>
      </c>
      <c r="C50" s="7" t="s">
        <v>18</v>
      </c>
      <c r="D50" s="9">
        <v>1</v>
      </c>
      <c r="E50" s="7">
        <v>192.02</v>
      </c>
      <c r="F50" s="14">
        <f t="shared" si="3"/>
        <v>204.50130000000001</v>
      </c>
      <c r="G50" s="14">
        <f t="shared" si="4"/>
        <v>204.50130000000001</v>
      </c>
      <c r="H50" s="43" t="s">
        <v>34</v>
      </c>
      <c r="I50" s="44"/>
      <c r="J50" s="45"/>
    </row>
    <row r="51" spans="1:10" ht="15">
      <c r="A51" s="22"/>
      <c r="B51" s="19" t="s">
        <v>458</v>
      </c>
      <c r="C51" s="7" t="s">
        <v>18</v>
      </c>
      <c r="D51" s="9">
        <v>6</v>
      </c>
      <c r="E51" s="7">
        <v>192.02</v>
      </c>
      <c r="F51" s="14">
        <f t="shared" si="3"/>
        <v>204.50130000000001</v>
      </c>
      <c r="G51" s="14">
        <f t="shared" si="4"/>
        <v>1227.0078</v>
      </c>
      <c r="H51" s="43" t="s">
        <v>34</v>
      </c>
      <c r="I51" s="44"/>
      <c r="J51" s="45"/>
    </row>
    <row r="52" spans="1:10" ht="15">
      <c r="A52" s="22"/>
      <c r="B52" s="19" t="s">
        <v>477</v>
      </c>
      <c r="C52" s="7" t="s">
        <v>18</v>
      </c>
      <c r="D52" s="9">
        <v>5</v>
      </c>
      <c r="E52" s="7">
        <v>192.02</v>
      </c>
      <c r="F52" s="14">
        <f t="shared" si="3"/>
        <v>204.50130000000001</v>
      </c>
      <c r="G52" s="14">
        <f t="shared" si="4"/>
        <v>1022.5065000000001</v>
      </c>
      <c r="H52" s="43" t="s">
        <v>34</v>
      </c>
      <c r="I52" s="44"/>
      <c r="J52" s="45"/>
    </row>
    <row r="53" spans="1:10" ht="15">
      <c r="A53" s="22"/>
      <c r="B53" s="19" t="s">
        <v>482</v>
      </c>
      <c r="C53" s="7" t="s">
        <v>18</v>
      </c>
      <c r="D53" s="9">
        <v>5</v>
      </c>
      <c r="E53" s="7">
        <v>192.02</v>
      </c>
      <c r="F53" s="14">
        <f t="shared" si="3"/>
        <v>204.50130000000001</v>
      </c>
      <c r="G53" s="14">
        <f t="shared" si="4"/>
        <v>1022.5065000000001</v>
      </c>
      <c r="H53" s="43" t="s">
        <v>34</v>
      </c>
      <c r="I53" s="44"/>
      <c r="J53" s="45"/>
    </row>
    <row r="54" spans="1:10" ht="15">
      <c r="A54" s="22"/>
      <c r="B54" s="19" t="s">
        <v>456</v>
      </c>
      <c r="C54" s="7" t="s">
        <v>18</v>
      </c>
      <c r="D54" s="9">
        <v>4</v>
      </c>
      <c r="E54" s="7">
        <v>192.02</v>
      </c>
      <c r="F54" s="14">
        <f t="shared" si="3"/>
        <v>204.50130000000001</v>
      </c>
      <c r="G54" s="14">
        <f t="shared" si="4"/>
        <v>818.0052000000001</v>
      </c>
      <c r="H54" s="43" t="s">
        <v>34</v>
      </c>
      <c r="I54" s="44"/>
      <c r="J54" s="45"/>
    </row>
    <row r="55" spans="1:10" ht="15.75">
      <c r="A55" s="26"/>
      <c r="B55" s="26" t="s">
        <v>17</v>
      </c>
      <c r="C55" s="26" t="s">
        <v>18</v>
      </c>
      <c r="D55" s="29">
        <f>SUM(D44:D54)</f>
        <v>41</v>
      </c>
      <c r="E55" s="26"/>
      <c r="F55" s="26"/>
      <c r="G55" s="30">
        <f>SUM(G44:G54)</f>
        <v>8384.553300000001</v>
      </c>
      <c r="H55" s="55"/>
      <c r="I55" s="56"/>
      <c r="J55" s="57"/>
    </row>
    <row r="56" spans="1:10" ht="15.75">
      <c r="A56" s="7"/>
      <c r="B56" s="52" t="s">
        <v>23</v>
      </c>
      <c r="C56" s="53"/>
      <c r="D56" s="53"/>
      <c r="E56" s="53"/>
      <c r="F56" s="53"/>
      <c r="G56" s="53"/>
      <c r="H56" s="53"/>
      <c r="I56" s="53"/>
      <c r="J56" s="54"/>
    </row>
    <row r="57" spans="1:10" ht="15">
      <c r="A57" s="7"/>
      <c r="B57" s="19" t="s">
        <v>400</v>
      </c>
      <c r="C57" s="7" t="s">
        <v>18</v>
      </c>
      <c r="D57" s="9">
        <v>1</v>
      </c>
      <c r="E57" s="14">
        <v>170.62</v>
      </c>
      <c r="F57" s="14">
        <f>E57*1.065</f>
        <v>181.7103</v>
      </c>
      <c r="G57" s="14">
        <f>D57*F57</f>
        <v>181.7103</v>
      </c>
      <c r="H57" s="43" t="s">
        <v>15</v>
      </c>
      <c r="I57" s="44"/>
      <c r="J57" s="45"/>
    </row>
    <row r="58" spans="1:10" ht="15">
      <c r="A58" s="7"/>
      <c r="B58" s="19" t="s">
        <v>495</v>
      </c>
      <c r="C58" s="7" t="s">
        <v>18</v>
      </c>
      <c r="D58" s="9">
        <v>1</v>
      </c>
      <c r="E58" s="14">
        <v>170.62</v>
      </c>
      <c r="F58" s="14">
        <f>E58*1.065</f>
        <v>181.7103</v>
      </c>
      <c r="G58" s="14">
        <f>D58*F58</f>
        <v>181.7103</v>
      </c>
      <c r="H58" s="43" t="s">
        <v>330</v>
      </c>
      <c r="I58" s="44"/>
      <c r="J58" s="45"/>
    </row>
    <row r="59" spans="1:10" ht="15.75">
      <c r="A59" s="26"/>
      <c r="B59" s="26" t="s">
        <v>19</v>
      </c>
      <c r="C59" s="26" t="s">
        <v>18</v>
      </c>
      <c r="D59" s="29">
        <f>SUM(D57:D58)</f>
        <v>2</v>
      </c>
      <c r="E59" s="26"/>
      <c r="F59" s="26"/>
      <c r="G59" s="30">
        <f>SUM(G57:G58)</f>
        <v>363.4206</v>
      </c>
      <c r="H59" s="55"/>
      <c r="I59" s="56"/>
      <c r="J59" s="57"/>
    </row>
    <row r="60" spans="1:10" ht="15.75">
      <c r="A60" s="7"/>
      <c r="B60" s="52" t="s">
        <v>32</v>
      </c>
      <c r="C60" s="44"/>
      <c r="D60" s="44"/>
      <c r="E60" s="44"/>
      <c r="F60" s="44"/>
      <c r="G60" s="44"/>
      <c r="H60" s="44"/>
      <c r="I60" s="44"/>
      <c r="J60" s="45"/>
    </row>
    <row r="61" spans="1:10" ht="15">
      <c r="A61" s="7"/>
      <c r="B61" s="19" t="s">
        <v>453</v>
      </c>
      <c r="C61" s="7" t="s">
        <v>18</v>
      </c>
      <c r="D61" s="9">
        <v>2</v>
      </c>
      <c r="E61" s="7"/>
      <c r="F61" s="7">
        <v>455</v>
      </c>
      <c r="G61" s="14">
        <f>D61*F61</f>
        <v>910</v>
      </c>
      <c r="H61" s="23" t="s">
        <v>31</v>
      </c>
      <c r="I61" s="24"/>
      <c r="J61" s="25"/>
    </row>
    <row r="62" spans="1:10" ht="15">
      <c r="A62" s="7"/>
      <c r="B62" s="19" t="s">
        <v>472</v>
      </c>
      <c r="C62" s="7" t="s">
        <v>18</v>
      </c>
      <c r="D62" s="9">
        <v>1</v>
      </c>
      <c r="E62" s="7"/>
      <c r="F62" s="7">
        <v>455</v>
      </c>
      <c r="G62" s="14">
        <f>D62*F62</f>
        <v>455</v>
      </c>
      <c r="H62" s="23" t="s">
        <v>31</v>
      </c>
      <c r="I62" s="24"/>
      <c r="J62" s="25"/>
    </row>
    <row r="63" spans="1:10" ht="15.75">
      <c r="A63" s="26"/>
      <c r="B63" s="26" t="s">
        <v>19</v>
      </c>
      <c r="C63" s="26" t="s">
        <v>18</v>
      </c>
      <c r="D63" s="29">
        <f>SUM(D61:D62)</f>
        <v>3</v>
      </c>
      <c r="E63" s="26"/>
      <c r="F63" s="26"/>
      <c r="G63" s="30">
        <f>SUM(G61:G62)</f>
        <v>1365</v>
      </c>
      <c r="H63" s="55"/>
      <c r="I63" s="56"/>
      <c r="J63" s="57"/>
    </row>
    <row r="64" spans="1:10" ht="16.5" customHeight="1">
      <c r="A64" s="7"/>
      <c r="B64" s="52" t="s">
        <v>24</v>
      </c>
      <c r="C64" s="44"/>
      <c r="D64" s="44"/>
      <c r="E64" s="44"/>
      <c r="F64" s="44"/>
      <c r="G64" s="44"/>
      <c r="H64" s="44"/>
      <c r="I64" s="44"/>
      <c r="J64" s="45"/>
    </row>
    <row r="65" spans="1:10" ht="16.5" customHeight="1">
      <c r="A65" s="7"/>
      <c r="B65" s="19" t="s">
        <v>459</v>
      </c>
      <c r="C65" s="7" t="s">
        <v>18</v>
      </c>
      <c r="D65" s="9">
        <v>1</v>
      </c>
      <c r="E65" s="7">
        <v>618.53</v>
      </c>
      <c r="F65" s="14">
        <f aca="true" t="shared" si="5" ref="F65:F84">E65*1.065</f>
        <v>658.7344499999999</v>
      </c>
      <c r="G65" s="14">
        <f aca="true" t="shared" si="6" ref="G65:G84">D65*F65</f>
        <v>658.7344499999999</v>
      </c>
      <c r="H65" s="43" t="s">
        <v>33</v>
      </c>
      <c r="I65" s="44"/>
      <c r="J65" s="45"/>
    </row>
    <row r="66" spans="1:10" ht="16.5" customHeight="1">
      <c r="A66" s="7"/>
      <c r="B66" s="8" t="s">
        <v>37</v>
      </c>
      <c r="C66" s="7" t="s">
        <v>36</v>
      </c>
      <c r="D66" s="9">
        <v>0.016</v>
      </c>
      <c r="E66" s="9">
        <v>661.94</v>
      </c>
      <c r="F66" s="14">
        <f t="shared" si="5"/>
        <v>704.9661</v>
      </c>
      <c r="G66" s="14">
        <f t="shared" si="6"/>
        <v>11.2794576</v>
      </c>
      <c r="H66" s="23"/>
      <c r="I66" s="24"/>
      <c r="J66" s="25"/>
    </row>
    <row r="67" spans="1:10" ht="16.5" customHeight="1">
      <c r="A67" s="7"/>
      <c r="B67" s="8" t="s">
        <v>38</v>
      </c>
      <c r="C67" s="7" t="s">
        <v>36</v>
      </c>
      <c r="D67" s="9">
        <v>0.124</v>
      </c>
      <c r="E67" s="7">
        <v>152.99</v>
      </c>
      <c r="F67" s="14">
        <f t="shared" si="5"/>
        <v>162.93435</v>
      </c>
      <c r="G67" s="14">
        <f t="shared" si="6"/>
        <v>20.2038594</v>
      </c>
      <c r="H67" s="23"/>
      <c r="I67" s="24"/>
      <c r="J67" s="25"/>
    </row>
    <row r="68" spans="1:10" ht="16.5" customHeight="1">
      <c r="A68" s="7"/>
      <c r="B68" s="8" t="s">
        <v>35</v>
      </c>
      <c r="C68" s="7" t="s">
        <v>18</v>
      </c>
      <c r="D68" s="9">
        <v>3</v>
      </c>
      <c r="E68" s="9">
        <v>12.59</v>
      </c>
      <c r="F68" s="14">
        <f t="shared" si="5"/>
        <v>13.408349999999999</v>
      </c>
      <c r="G68" s="14">
        <f t="shared" si="6"/>
        <v>40.225049999999996</v>
      </c>
      <c r="H68" s="23"/>
      <c r="I68" s="24"/>
      <c r="J68" s="25"/>
    </row>
    <row r="69" spans="1:10" ht="16.5" customHeight="1">
      <c r="A69" s="7"/>
      <c r="B69" s="19" t="s">
        <v>487</v>
      </c>
      <c r="C69" s="7" t="s">
        <v>18</v>
      </c>
      <c r="D69" s="9">
        <v>1</v>
      </c>
      <c r="E69" s="7">
        <v>618.53</v>
      </c>
      <c r="F69" s="14">
        <f t="shared" si="5"/>
        <v>658.7344499999999</v>
      </c>
      <c r="G69" s="14">
        <f t="shared" si="6"/>
        <v>658.7344499999999</v>
      </c>
      <c r="H69" s="43" t="s">
        <v>33</v>
      </c>
      <c r="I69" s="44"/>
      <c r="J69" s="45"/>
    </row>
    <row r="70" spans="1:10" ht="16.5" customHeight="1">
      <c r="A70" s="7"/>
      <c r="B70" s="8" t="s">
        <v>37</v>
      </c>
      <c r="C70" s="7" t="s">
        <v>36</v>
      </c>
      <c r="D70" s="9">
        <v>0.016</v>
      </c>
      <c r="E70" s="9">
        <v>661.94</v>
      </c>
      <c r="F70" s="14">
        <f t="shared" si="5"/>
        <v>704.9661</v>
      </c>
      <c r="G70" s="14">
        <f t="shared" si="6"/>
        <v>11.2794576</v>
      </c>
      <c r="H70" s="23"/>
      <c r="I70" s="24"/>
      <c r="J70" s="25"/>
    </row>
    <row r="71" spans="1:10" ht="16.5" customHeight="1">
      <c r="A71" s="7"/>
      <c r="B71" s="8" t="s">
        <v>38</v>
      </c>
      <c r="C71" s="7" t="s">
        <v>36</v>
      </c>
      <c r="D71" s="9">
        <v>0.124</v>
      </c>
      <c r="E71" s="7">
        <v>152.99</v>
      </c>
      <c r="F71" s="14">
        <f t="shared" si="5"/>
        <v>162.93435</v>
      </c>
      <c r="G71" s="14">
        <f t="shared" si="6"/>
        <v>20.2038594</v>
      </c>
      <c r="H71" s="23"/>
      <c r="I71" s="24"/>
      <c r="J71" s="25"/>
    </row>
    <row r="72" spans="1:10" ht="16.5" customHeight="1">
      <c r="A72" s="7"/>
      <c r="B72" s="8" t="s">
        <v>35</v>
      </c>
      <c r="C72" s="7" t="s">
        <v>18</v>
      </c>
      <c r="D72" s="9">
        <v>3</v>
      </c>
      <c r="E72" s="9">
        <v>12.59</v>
      </c>
      <c r="F72" s="14">
        <f t="shared" si="5"/>
        <v>13.408349999999999</v>
      </c>
      <c r="G72" s="14">
        <f t="shared" si="6"/>
        <v>40.225049999999996</v>
      </c>
      <c r="H72" s="23"/>
      <c r="I72" s="24"/>
      <c r="J72" s="25"/>
    </row>
    <row r="73" spans="1:10" ht="16.5" customHeight="1">
      <c r="A73" s="7"/>
      <c r="B73" s="19" t="s">
        <v>450</v>
      </c>
      <c r="C73" s="7" t="s">
        <v>18</v>
      </c>
      <c r="D73" s="9">
        <v>1</v>
      </c>
      <c r="E73" s="7">
        <v>618.53</v>
      </c>
      <c r="F73" s="14">
        <f t="shared" si="5"/>
        <v>658.7344499999999</v>
      </c>
      <c r="G73" s="14">
        <f t="shared" si="6"/>
        <v>658.7344499999999</v>
      </c>
      <c r="H73" s="43" t="s">
        <v>33</v>
      </c>
      <c r="I73" s="44"/>
      <c r="J73" s="45"/>
    </row>
    <row r="74" spans="1:10" ht="16.5" customHeight="1">
      <c r="A74" s="7"/>
      <c r="B74" s="8" t="s">
        <v>37</v>
      </c>
      <c r="C74" s="7" t="s">
        <v>36</v>
      </c>
      <c r="D74" s="9">
        <v>0.016</v>
      </c>
      <c r="E74" s="9">
        <v>661.94</v>
      </c>
      <c r="F74" s="14">
        <f t="shared" si="5"/>
        <v>704.9661</v>
      </c>
      <c r="G74" s="14">
        <f t="shared" si="6"/>
        <v>11.2794576</v>
      </c>
      <c r="H74" s="23"/>
      <c r="I74" s="24"/>
      <c r="J74" s="25"/>
    </row>
    <row r="75" spans="1:10" ht="16.5" customHeight="1">
      <c r="A75" s="7"/>
      <c r="B75" s="8" t="s">
        <v>38</v>
      </c>
      <c r="C75" s="7" t="s">
        <v>36</v>
      </c>
      <c r="D75" s="9">
        <v>0.124</v>
      </c>
      <c r="E75" s="7">
        <v>152.99</v>
      </c>
      <c r="F75" s="14">
        <f t="shared" si="5"/>
        <v>162.93435</v>
      </c>
      <c r="G75" s="14">
        <f t="shared" si="6"/>
        <v>20.2038594</v>
      </c>
      <c r="H75" s="23"/>
      <c r="I75" s="24"/>
      <c r="J75" s="25"/>
    </row>
    <row r="76" spans="1:10" ht="16.5" customHeight="1">
      <c r="A76" s="7"/>
      <c r="B76" s="8" t="s">
        <v>35</v>
      </c>
      <c r="C76" s="7" t="s">
        <v>18</v>
      </c>
      <c r="D76" s="9">
        <v>3</v>
      </c>
      <c r="E76" s="9">
        <v>12.59</v>
      </c>
      <c r="F76" s="14">
        <f t="shared" si="5"/>
        <v>13.408349999999999</v>
      </c>
      <c r="G76" s="14">
        <f t="shared" si="6"/>
        <v>40.225049999999996</v>
      </c>
      <c r="H76" s="23"/>
      <c r="I76" s="24"/>
      <c r="J76" s="25"/>
    </row>
    <row r="77" spans="1:10" ht="16.5" customHeight="1">
      <c r="A77" s="7"/>
      <c r="B77" s="19" t="s">
        <v>455</v>
      </c>
      <c r="C77" s="7" t="s">
        <v>18</v>
      </c>
      <c r="D77" s="9">
        <v>1</v>
      </c>
      <c r="E77" s="7">
        <v>618.53</v>
      </c>
      <c r="F77" s="14">
        <f t="shared" si="5"/>
        <v>658.7344499999999</v>
      </c>
      <c r="G77" s="14">
        <f t="shared" si="6"/>
        <v>658.7344499999999</v>
      </c>
      <c r="H77" s="23" t="s">
        <v>330</v>
      </c>
      <c r="I77" s="24"/>
      <c r="J77" s="25"/>
    </row>
    <row r="78" spans="1:10" ht="16.5" customHeight="1">
      <c r="A78" s="7"/>
      <c r="B78" s="8" t="s">
        <v>35</v>
      </c>
      <c r="C78" s="7" t="s">
        <v>18</v>
      </c>
      <c r="D78" s="9">
        <v>3</v>
      </c>
      <c r="E78" s="9">
        <v>12.59</v>
      </c>
      <c r="F78" s="14">
        <f t="shared" si="5"/>
        <v>13.408349999999999</v>
      </c>
      <c r="G78" s="14">
        <f t="shared" si="6"/>
        <v>40.225049999999996</v>
      </c>
      <c r="H78" s="23"/>
      <c r="I78" s="24"/>
      <c r="J78" s="25"/>
    </row>
    <row r="79" spans="1:10" ht="16.5" customHeight="1">
      <c r="A79" s="7"/>
      <c r="B79" s="8" t="s">
        <v>38</v>
      </c>
      <c r="C79" s="7" t="s">
        <v>36</v>
      </c>
      <c r="D79" s="18">
        <v>0.124</v>
      </c>
      <c r="E79" s="7">
        <v>152.99</v>
      </c>
      <c r="F79" s="14">
        <f t="shared" si="5"/>
        <v>162.93435</v>
      </c>
      <c r="G79" s="14">
        <f t="shared" si="6"/>
        <v>20.2038594</v>
      </c>
      <c r="H79" s="23"/>
      <c r="I79" s="24"/>
      <c r="J79" s="25"/>
    </row>
    <row r="80" spans="1:10" ht="16.5" customHeight="1">
      <c r="A80" s="7"/>
      <c r="B80" s="8" t="s">
        <v>37</v>
      </c>
      <c r="C80" s="7" t="s">
        <v>36</v>
      </c>
      <c r="D80" s="18">
        <v>0.016</v>
      </c>
      <c r="E80" s="9">
        <v>661.94</v>
      </c>
      <c r="F80" s="14">
        <f t="shared" si="5"/>
        <v>704.9661</v>
      </c>
      <c r="G80" s="14">
        <f t="shared" si="6"/>
        <v>11.2794576</v>
      </c>
      <c r="H80" s="23"/>
      <c r="I80" s="24"/>
      <c r="J80" s="25"/>
    </row>
    <row r="81" spans="1:10" ht="16.5" customHeight="1">
      <c r="A81" s="7"/>
      <c r="B81" s="19" t="s">
        <v>451</v>
      </c>
      <c r="C81" s="7" t="s">
        <v>18</v>
      </c>
      <c r="D81" s="9">
        <v>1</v>
      </c>
      <c r="E81" s="7">
        <v>618.53</v>
      </c>
      <c r="F81" s="14">
        <f t="shared" si="5"/>
        <v>658.7344499999999</v>
      </c>
      <c r="G81" s="14">
        <f t="shared" si="6"/>
        <v>658.7344499999999</v>
      </c>
      <c r="H81" s="23" t="s">
        <v>452</v>
      </c>
      <c r="I81" s="24"/>
      <c r="J81" s="25"/>
    </row>
    <row r="82" spans="1:10" ht="16.5" customHeight="1">
      <c r="A82" s="7"/>
      <c r="B82" s="8" t="s">
        <v>35</v>
      </c>
      <c r="C82" s="7" t="s">
        <v>18</v>
      </c>
      <c r="D82" s="9">
        <v>3</v>
      </c>
      <c r="E82" s="9">
        <v>12.59</v>
      </c>
      <c r="F82" s="14">
        <f t="shared" si="5"/>
        <v>13.408349999999999</v>
      </c>
      <c r="G82" s="14">
        <f t="shared" si="6"/>
        <v>40.225049999999996</v>
      </c>
      <c r="H82" s="23"/>
      <c r="I82" s="24"/>
      <c r="J82" s="25"/>
    </row>
    <row r="83" spans="1:10" ht="16.5" customHeight="1">
      <c r="A83" s="7"/>
      <c r="B83" s="8" t="s">
        <v>38</v>
      </c>
      <c r="C83" s="7" t="s">
        <v>36</v>
      </c>
      <c r="D83" s="18">
        <v>0.124</v>
      </c>
      <c r="E83" s="7">
        <v>152.99</v>
      </c>
      <c r="F83" s="14">
        <f t="shared" si="5"/>
        <v>162.93435</v>
      </c>
      <c r="G83" s="14">
        <f t="shared" si="6"/>
        <v>20.2038594</v>
      </c>
      <c r="H83" s="23"/>
      <c r="I83" s="24"/>
      <c r="J83" s="25"/>
    </row>
    <row r="84" spans="1:10" ht="16.5" customHeight="1">
      <c r="A84" s="7"/>
      <c r="B84" s="8" t="s">
        <v>37</v>
      </c>
      <c r="C84" s="7" t="s">
        <v>36</v>
      </c>
      <c r="D84" s="18">
        <v>0.016</v>
      </c>
      <c r="E84" s="9">
        <v>661.94</v>
      </c>
      <c r="F84" s="14">
        <f t="shared" si="5"/>
        <v>704.9661</v>
      </c>
      <c r="G84" s="14">
        <f t="shared" si="6"/>
        <v>11.2794576</v>
      </c>
      <c r="H84" s="23"/>
      <c r="I84" s="24"/>
      <c r="J84" s="25"/>
    </row>
    <row r="85" spans="1:10" ht="16.5" customHeight="1">
      <c r="A85" s="4"/>
      <c r="B85" s="4" t="s">
        <v>17</v>
      </c>
      <c r="C85" s="4"/>
      <c r="D85" s="6">
        <f>D81+D77+D73+D69+D65</f>
        <v>5</v>
      </c>
      <c r="E85" s="4"/>
      <c r="F85" s="4"/>
      <c r="G85" s="5">
        <f>SUM(G65:G84)</f>
        <v>3652.214085</v>
      </c>
      <c r="H85" s="58"/>
      <c r="I85" s="59"/>
      <c r="J85" s="60"/>
    </row>
    <row r="86" spans="1:10" ht="15.75">
      <c r="A86" s="10"/>
      <c r="B86" s="10" t="s">
        <v>25</v>
      </c>
      <c r="C86" s="10"/>
      <c r="D86" s="10"/>
      <c r="E86" s="10"/>
      <c r="F86" s="10"/>
      <c r="G86" s="11">
        <f>G85+G63+G59+G55+G42+G37+G21</f>
        <v>48809.372385</v>
      </c>
      <c r="H86" s="49"/>
      <c r="I86" s="50"/>
      <c r="J86" s="51"/>
    </row>
    <row r="87" spans="1:10" ht="15.75">
      <c r="A87" s="12"/>
      <c r="B87" s="13"/>
      <c r="C87" s="13"/>
      <c r="D87" s="13"/>
      <c r="E87" s="13"/>
      <c r="F87" s="13"/>
      <c r="G87" s="13"/>
      <c r="H87" s="13"/>
      <c r="I87" s="13"/>
      <c r="J87" s="12"/>
    </row>
    <row r="88" spans="1:10" ht="15.75">
      <c r="A88" s="12"/>
      <c r="B88" s="13"/>
      <c r="C88" s="13"/>
      <c r="D88" s="13"/>
      <c r="E88" s="13"/>
      <c r="F88" s="13"/>
      <c r="G88" s="13"/>
      <c r="H88" s="13"/>
      <c r="I88" s="13"/>
      <c r="J88" s="12"/>
    </row>
    <row r="89" spans="1:10" ht="15.75">
      <c r="A89" s="12"/>
      <c r="B89" s="13" t="s">
        <v>26</v>
      </c>
      <c r="C89" s="13"/>
      <c r="D89" s="13"/>
      <c r="E89" s="13"/>
      <c r="F89" s="13"/>
      <c r="G89" s="13"/>
      <c r="H89" s="13"/>
      <c r="I89" s="13"/>
      <c r="J89" s="12"/>
    </row>
    <row r="90" spans="1:10" ht="15.75">
      <c r="A90" s="12"/>
      <c r="B90" s="13" t="s">
        <v>27</v>
      </c>
      <c r="C90" s="13"/>
      <c r="D90" s="13"/>
      <c r="E90" s="13"/>
      <c r="F90" s="13"/>
      <c r="G90" s="13"/>
      <c r="H90" s="13" t="s">
        <v>28</v>
      </c>
      <c r="I90" s="13"/>
      <c r="J90" s="12"/>
    </row>
    <row r="91" spans="1:10" ht="15">
      <c r="A91" s="12"/>
      <c r="B91" s="12"/>
      <c r="C91" s="12"/>
      <c r="D91" s="12"/>
      <c r="E91" s="12"/>
      <c r="F91" s="12"/>
      <c r="G91" s="12"/>
      <c r="H91" s="12"/>
      <c r="I91" s="12"/>
      <c r="J91" s="12"/>
    </row>
  </sheetData>
  <sheetProtection/>
  <mergeCells count="55">
    <mergeCell ref="H63:J63"/>
    <mergeCell ref="H55:J55"/>
    <mergeCell ref="B56:J56"/>
    <mergeCell ref="H49:J49"/>
    <mergeCell ref="H50:J50"/>
    <mergeCell ref="H51:J51"/>
    <mergeCell ref="H52:J52"/>
    <mergeCell ref="H53:J53"/>
    <mergeCell ref="H54:J54"/>
    <mergeCell ref="H86:J86"/>
    <mergeCell ref="B64:J64"/>
    <mergeCell ref="H65:J65"/>
    <mergeCell ref="H85:J85"/>
    <mergeCell ref="H73:J73"/>
    <mergeCell ref="H57:J57"/>
    <mergeCell ref="H58:J58"/>
    <mergeCell ref="H59:J59"/>
    <mergeCell ref="H69:J69"/>
    <mergeCell ref="B60:J60"/>
    <mergeCell ref="H42:J42"/>
    <mergeCell ref="B43:J43"/>
    <mergeCell ref="H44:J44"/>
    <mergeCell ref="H45:J45"/>
    <mergeCell ref="H46:J46"/>
    <mergeCell ref="H47:J47"/>
    <mergeCell ref="H48:J48"/>
    <mergeCell ref="B38:J38"/>
    <mergeCell ref="H39:J39"/>
    <mergeCell ref="H40:J40"/>
    <mergeCell ref="H41:J41"/>
    <mergeCell ref="H32:J32"/>
    <mergeCell ref="H33:J33"/>
    <mergeCell ref="H34:J34"/>
    <mergeCell ref="H35:J35"/>
    <mergeCell ref="H36:J36"/>
    <mergeCell ref="H37:J37"/>
    <mergeCell ref="H25:J25"/>
    <mergeCell ref="H26:J26"/>
    <mergeCell ref="H27:J27"/>
    <mergeCell ref="H28:J28"/>
    <mergeCell ref="H29:J29"/>
    <mergeCell ref="H31:J31"/>
    <mergeCell ref="H30:J30"/>
    <mergeCell ref="H6:J6"/>
    <mergeCell ref="B7:J7"/>
    <mergeCell ref="H21:J21"/>
    <mergeCell ref="B22:J22"/>
    <mergeCell ref="H23:J23"/>
    <mergeCell ref="H24:J24"/>
    <mergeCell ref="A1:J1"/>
    <mergeCell ref="A2:J2"/>
    <mergeCell ref="A3:J3"/>
    <mergeCell ref="F4:F5"/>
    <mergeCell ref="H4:J4"/>
    <mergeCell ref="H5:J5"/>
  </mergeCells>
  <printOptions/>
  <pageMargins left="0.21" right="0.18" top="0.22" bottom="0.25" header="0.2" footer="0.25"/>
  <pageSetup fitToHeight="0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94"/>
  <sheetViews>
    <sheetView zoomScalePageLayoutView="0" workbookViewId="0" topLeftCell="A69">
      <selection activeCell="A88" sqref="A8:J88"/>
    </sheetView>
  </sheetViews>
  <sheetFormatPr defaultColWidth="9.140625" defaultRowHeight="12.75"/>
  <cols>
    <col min="1" max="1" width="8.140625" style="0" customWidth="1"/>
    <col min="2" max="2" width="41.8515625" style="0" customWidth="1"/>
    <col min="3" max="3" width="6.57421875" style="0" customWidth="1"/>
    <col min="4" max="4" width="9.57421875" style="0" customWidth="1"/>
    <col min="5" max="5" width="9.57421875" style="0" hidden="1" customWidth="1"/>
    <col min="6" max="6" width="11.57421875" style="0" customWidth="1"/>
    <col min="7" max="7" width="14.57421875" style="0" customWidth="1"/>
    <col min="10" max="10" width="24.421875" style="0" customWidth="1"/>
  </cols>
  <sheetData>
    <row r="1" spans="1:10" ht="15.75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4"/>
    </row>
    <row r="2" spans="1:10" ht="15.75">
      <c r="A2" s="32" t="s">
        <v>391</v>
      </c>
      <c r="B2" s="33"/>
      <c r="C2" s="33"/>
      <c r="D2" s="33"/>
      <c r="E2" s="33"/>
      <c r="F2" s="33"/>
      <c r="G2" s="33"/>
      <c r="H2" s="33"/>
      <c r="I2" s="33"/>
      <c r="J2" s="34"/>
    </row>
    <row r="3" spans="1:10" ht="15.75">
      <c r="A3" s="35" t="s">
        <v>1</v>
      </c>
      <c r="B3" s="36"/>
      <c r="C3" s="36"/>
      <c r="D3" s="36"/>
      <c r="E3" s="36"/>
      <c r="F3" s="36"/>
      <c r="G3" s="36"/>
      <c r="H3" s="36"/>
      <c r="I3" s="36"/>
      <c r="J3" s="37"/>
    </row>
    <row r="4" spans="1:10" ht="12.7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38" t="s">
        <v>446</v>
      </c>
      <c r="G4" s="1" t="s">
        <v>7</v>
      </c>
      <c r="H4" s="40" t="s">
        <v>8</v>
      </c>
      <c r="I4" s="41"/>
      <c r="J4" s="42"/>
    </row>
    <row r="5" spans="1:10" ht="12.75">
      <c r="A5" s="1" t="s">
        <v>30</v>
      </c>
      <c r="B5" s="1" t="s">
        <v>9</v>
      </c>
      <c r="C5" s="1" t="s">
        <v>10</v>
      </c>
      <c r="D5" s="1" t="s">
        <v>11</v>
      </c>
      <c r="E5" s="1"/>
      <c r="F5" s="39"/>
      <c r="G5" s="1"/>
      <c r="H5" s="40"/>
      <c r="I5" s="41"/>
      <c r="J5" s="42"/>
    </row>
    <row r="6" spans="1:10" ht="14.25" customHeight="1">
      <c r="A6" s="2"/>
      <c r="B6" s="3" t="s">
        <v>12</v>
      </c>
      <c r="C6" s="2"/>
      <c r="D6" s="2"/>
      <c r="E6" s="2"/>
      <c r="F6" s="2"/>
      <c r="G6" s="2"/>
      <c r="H6" s="32"/>
      <c r="I6" s="33"/>
      <c r="J6" s="34"/>
    </row>
    <row r="7" spans="1:10" ht="15.75">
      <c r="A7" s="2"/>
      <c r="B7" s="46" t="s">
        <v>13</v>
      </c>
      <c r="C7" s="47"/>
      <c r="D7" s="47"/>
      <c r="E7" s="47"/>
      <c r="F7" s="47"/>
      <c r="G7" s="47"/>
      <c r="H7" s="47"/>
      <c r="I7" s="47"/>
      <c r="J7" s="48"/>
    </row>
    <row r="8" spans="1:10" ht="15">
      <c r="A8" s="22"/>
      <c r="B8" s="19" t="s">
        <v>429</v>
      </c>
      <c r="C8" s="7" t="s">
        <v>14</v>
      </c>
      <c r="D8" s="16">
        <v>24.5</v>
      </c>
      <c r="E8" s="7"/>
      <c r="F8" s="7">
        <v>253</v>
      </c>
      <c r="G8" s="14">
        <f>D8*F8</f>
        <v>6198.5</v>
      </c>
      <c r="H8" s="23" t="s">
        <v>405</v>
      </c>
      <c r="I8" s="24"/>
      <c r="J8" s="25"/>
    </row>
    <row r="9" spans="1:10" ht="15">
      <c r="A9" s="22"/>
      <c r="B9" s="19" t="s">
        <v>399</v>
      </c>
      <c r="C9" s="7" t="s">
        <v>14</v>
      </c>
      <c r="D9" s="16">
        <v>0.5</v>
      </c>
      <c r="E9" s="7"/>
      <c r="F9" s="7">
        <v>253</v>
      </c>
      <c r="G9" s="14">
        <f aca="true" t="shared" si="0" ref="G9:G22">D9*F9</f>
        <v>126.5</v>
      </c>
      <c r="H9" s="23" t="s">
        <v>31</v>
      </c>
      <c r="I9" s="24"/>
      <c r="J9" s="25"/>
    </row>
    <row r="10" spans="1:10" ht="15">
      <c r="A10" s="22"/>
      <c r="B10" s="19" t="s">
        <v>410</v>
      </c>
      <c r="C10" s="7" t="s">
        <v>14</v>
      </c>
      <c r="D10" s="16">
        <v>5.5</v>
      </c>
      <c r="E10" s="7"/>
      <c r="F10" s="7">
        <v>253</v>
      </c>
      <c r="G10" s="14">
        <f t="shared" si="0"/>
        <v>1391.5</v>
      </c>
      <c r="H10" s="23" t="s">
        <v>31</v>
      </c>
      <c r="I10" s="24"/>
      <c r="J10" s="25"/>
    </row>
    <row r="11" spans="1:10" ht="15">
      <c r="A11" s="22"/>
      <c r="B11" s="19" t="s">
        <v>397</v>
      </c>
      <c r="C11" s="7" t="s">
        <v>14</v>
      </c>
      <c r="D11" s="16">
        <v>0.5</v>
      </c>
      <c r="E11" s="7"/>
      <c r="F11" s="7">
        <v>253</v>
      </c>
      <c r="G11" s="14">
        <f t="shared" si="0"/>
        <v>126.5</v>
      </c>
      <c r="H11" s="23" t="s">
        <v>31</v>
      </c>
      <c r="I11" s="24"/>
      <c r="J11" s="25"/>
    </row>
    <row r="12" spans="1:10" ht="15">
      <c r="A12" s="22"/>
      <c r="B12" s="19" t="s">
        <v>408</v>
      </c>
      <c r="C12" s="7" t="s">
        <v>14</v>
      </c>
      <c r="D12" s="16">
        <v>0.5</v>
      </c>
      <c r="E12" s="7"/>
      <c r="F12" s="7">
        <v>253</v>
      </c>
      <c r="G12" s="14">
        <f t="shared" si="0"/>
        <v>126.5</v>
      </c>
      <c r="H12" s="23" t="s">
        <v>31</v>
      </c>
      <c r="I12" s="24"/>
      <c r="J12" s="25"/>
    </row>
    <row r="13" spans="1:10" ht="15">
      <c r="A13" s="22"/>
      <c r="B13" s="19" t="s">
        <v>430</v>
      </c>
      <c r="C13" s="7" t="s">
        <v>14</v>
      </c>
      <c r="D13" s="16">
        <v>1</v>
      </c>
      <c r="E13" s="7"/>
      <c r="F13" s="7">
        <v>253</v>
      </c>
      <c r="G13" s="14">
        <f t="shared" si="0"/>
        <v>253</v>
      </c>
      <c r="H13" s="23" t="s">
        <v>31</v>
      </c>
      <c r="I13" s="24"/>
      <c r="J13" s="25"/>
    </row>
    <row r="14" spans="1:10" ht="15">
      <c r="A14" s="22"/>
      <c r="B14" s="19" t="s">
        <v>417</v>
      </c>
      <c r="C14" s="7" t="s">
        <v>14</v>
      </c>
      <c r="D14" s="16">
        <v>1.5</v>
      </c>
      <c r="E14" s="7"/>
      <c r="F14" s="7">
        <v>253</v>
      </c>
      <c r="G14" s="14">
        <f t="shared" si="0"/>
        <v>379.5</v>
      </c>
      <c r="H14" s="23" t="s">
        <v>170</v>
      </c>
      <c r="I14" s="24"/>
      <c r="J14" s="25"/>
    </row>
    <row r="15" spans="1:10" ht="15">
      <c r="A15" s="22"/>
      <c r="B15" s="19" t="s">
        <v>393</v>
      </c>
      <c r="C15" s="7" t="s">
        <v>14</v>
      </c>
      <c r="D15" s="16">
        <v>0.5</v>
      </c>
      <c r="E15" s="7"/>
      <c r="F15" s="7">
        <v>253</v>
      </c>
      <c r="G15" s="14">
        <f t="shared" si="0"/>
        <v>126.5</v>
      </c>
      <c r="H15" s="23" t="s">
        <v>31</v>
      </c>
      <c r="I15" s="24"/>
      <c r="J15" s="25"/>
    </row>
    <row r="16" spans="1:10" ht="15" customHeight="1">
      <c r="A16" s="22"/>
      <c r="B16" s="19" t="s">
        <v>419</v>
      </c>
      <c r="C16" s="7" t="s">
        <v>14</v>
      </c>
      <c r="D16" s="16">
        <v>0.9</v>
      </c>
      <c r="E16" s="7"/>
      <c r="F16" s="7">
        <v>253</v>
      </c>
      <c r="G16" s="14">
        <f t="shared" si="0"/>
        <v>227.70000000000002</v>
      </c>
      <c r="H16" s="23" t="s">
        <v>31</v>
      </c>
      <c r="I16" s="24"/>
      <c r="J16" s="25"/>
    </row>
    <row r="17" spans="1:10" ht="15" customHeight="1">
      <c r="A17" s="22"/>
      <c r="B17" s="19" t="s">
        <v>395</v>
      </c>
      <c r="C17" s="7" t="s">
        <v>14</v>
      </c>
      <c r="D17" s="16">
        <v>0.5</v>
      </c>
      <c r="E17" s="7"/>
      <c r="F17" s="7">
        <v>253</v>
      </c>
      <c r="G17" s="14">
        <f t="shared" si="0"/>
        <v>126.5</v>
      </c>
      <c r="H17" s="23" t="s">
        <v>31</v>
      </c>
      <c r="I17" s="24"/>
      <c r="J17" s="25"/>
    </row>
    <row r="18" spans="1:10" ht="15" customHeight="1">
      <c r="A18" s="22"/>
      <c r="B18" s="19" t="s">
        <v>138</v>
      </c>
      <c r="C18" s="7" t="s">
        <v>14</v>
      </c>
      <c r="D18" s="16">
        <v>0.5</v>
      </c>
      <c r="E18" s="7"/>
      <c r="F18" s="7">
        <v>253</v>
      </c>
      <c r="G18" s="14">
        <f t="shared" si="0"/>
        <v>126.5</v>
      </c>
      <c r="H18" s="23" t="s">
        <v>170</v>
      </c>
      <c r="I18" s="24"/>
      <c r="J18" s="25"/>
    </row>
    <row r="19" spans="1:10" ht="15">
      <c r="A19" s="22"/>
      <c r="B19" s="19" t="s">
        <v>425</v>
      </c>
      <c r="C19" s="7" t="s">
        <v>14</v>
      </c>
      <c r="D19" s="16">
        <v>4.5</v>
      </c>
      <c r="E19" s="7"/>
      <c r="F19" s="7">
        <v>253</v>
      </c>
      <c r="G19" s="14">
        <f t="shared" si="0"/>
        <v>1138.5</v>
      </c>
      <c r="H19" s="23" t="s">
        <v>170</v>
      </c>
      <c r="I19" s="24"/>
      <c r="J19" s="25"/>
    </row>
    <row r="20" spans="1:10" ht="15">
      <c r="A20" s="22"/>
      <c r="B20" s="19" t="s">
        <v>424</v>
      </c>
      <c r="C20" s="7" t="s">
        <v>14</v>
      </c>
      <c r="D20" s="16">
        <v>7.3</v>
      </c>
      <c r="E20" s="7"/>
      <c r="F20" s="7">
        <v>253</v>
      </c>
      <c r="G20" s="14">
        <f t="shared" si="0"/>
        <v>1846.8999999999999</v>
      </c>
      <c r="H20" s="23" t="s">
        <v>31</v>
      </c>
      <c r="I20" s="24"/>
      <c r="J20" s="25"/>
    </row>
    <row r="21" spans="1:10" ht="15">
      <c r="A21" s="22"/>
      <c r="B21" s="19" t="s">
        <v>439</v>
      </c>
      <c r="C21" s="7" t="s">
        <v>14</v>
      </c>
      <c r="D21" s="16">
        <v>5</v>
      </c>
      <c r="E21" s="7"/>
      <c r="F21" s="7">
        <v>253</v>
      </c>
      <c r="G21" s="14">
        <f t="shared" si="0"/>
        <v>1265</v>
      </c>
      <c r="H21" s="23" t="s">
        <v>170</v>
      </c>
      <c r="I21" s="24"/>
      <c r="J21" s="25"/>
    </row>
    <row r="22" spans="1:10" ht="15">
      <c r="A22" s="22"/>
      <c r="B22" s="19" t="s">
        <v>440</v>
      </c>
      <c r="C22" s="7" t="s">
        <v>14</v>
      </c>
      <c r="D22" s="16">
        <v>4</v>
      </c>
      <c r="E22" s="7"/>
      <c r="F22" s="7">
        <v>253</v>
      </c>
      <c r="G22" s="14">
        <f t="shared" si="0"/>
        <v>1012</v>
      </c>
      <c r="H22" s="23" t="s">
        <v>170</v>
      </c>
      <c r="I22" s="24"/>
      <c r="J22" s="25"/>
    </row>
    <row r="23" spans="1:10" ht="15.75">
      <c r="A23" s="7"/>
      <c r="B23" s="26" t="s">
        <v>17</v>
      </c>
      <c r="C23" s="26" t="s">
        <v>14</v>
      </c>
      <c r="D23" s="31">
        <f>SUM(D8:D22)</f>
        <v>57.199999999999996</v>
      </c>
      <c r="E23" s="26"/>
      <c r="F23" s="26"/>
      <c r="G23" s="30">
        <f>SUM(G8:G22)</f>
        <v>14471.6</v>
      </c>
      <c r="H23" s="43"/>
      <c r="I23" s="44"/>
      <c r="J23" s="45"/>
    </row>
    <row r="24" spans="1:10" ht="15.75">
      <c r="A24" s="7"/>
      <c r="B24" s="52" t="s">
        <v>21</v>
      </c>
      <c r="C24" s="53"/>
      <c r="D24" s="53"/>
      <c r="E24" s="53"/>
      <c r="F24" s="53"/>
      <c r="G24" s="53"/>
      <c r="H24" s="53"/>
      <c r="I24" s="53"/>
      <c r="J24" s="54"/>
    </row>
    <row r="25" spans="1:10" ht="15">
      <c r="A25" s="28"/>
      <c r="B25" s="19" t="s">
        <v>138</v>
      </c>
      <c r="C25" s="7" t="s">
        <v>18</v>
      </c>
      <c r="D25" s="9">
        <v>2</v>
      </c>
      <c r="E25" s="7">
        <v>148.42</v>
      </c>
      <c r="F25" s="14">
        <f>E25*1.065</f>
        <v>158.0673</v>
      </c>
      <c r="G25" s="14">
        <f>D25*F25</f>
        <v>316.1346</v>
      </c>
      <c r="H25" s="43" t="s">
        <v>29</v>
      </c>
      <c r="I25" s="44"/>
      <c r="J25" s="45"/>
    </row>
    <row r="26" spans="1:10" ht="15">
      <c r="A26" s="28"/>
      <c r="B26" s="19" t="s">
        <v>432</v>
      </c>
      <c r="C26" s="7" t="s">
        <v>18</v>
      </c>
      <c r="D26" s="9">
        <v>1</v>
      </c>
      <c r="E26" s="7">
        <v>148.42</v>
      </c>
      <c r="F26" s="14">
        <f aca="true" t="shared" si="1" ref="F26:F37">E26*1.065</f>
        <v>158.0673</v>
      </c>
      <c r="G26" s="14">
        <f aca="true" t="shared" si="2" ref="G26:G36">D26*F26</f>
        <v>158.0673</v>
      </c>
      <c r="H26" s="43" t="s">
        <v>29</v>
      </c>
      <c r="I26" s="44"/>
      <c r="J26" s="45"/>
    </row>
    <row r="27" spans="1:10" ht="15">
      <c r="A27" s="28"/>
      <c r="B27" s="19" t="s">
        <v>421</v>
      </c>
      <c r="C27" s="7" t="s">
        <v>18</v>
      </c>
      <c r="D27" s="9">
        <v>5</v>
      </c>
      <c r="E27" s="7">
        <v>148.42</v>
      </c>
      <c r="F27" s="14">
        <f t="shared" si="1"/>
        <v>158.0673</v>
      </c>
      <c r="G27" s="14">
        <f t="shared" si="2"/>
        <v>790.3364999999999</v>
      </c>
      <c r="H27" s="43" t="s">
        <v>29</v>
      </c>
      <c r="I27" s="44"/>
      <c r="J27" s="45"/>
    </row>
    <row r="28" spans="1:10" ht="15">
      <c r="A28" s="28"/>
      <c r="B28" s="19" t="s">
        <v>420</v>
      </c>
      <c r="C28" s="7" t="s">
        <v>18</v>
      </c>
      <c r="D28" s="9">
        <v>1</v>
      </c>
      <c r="E28" s="7">
        <v>148.42</v>
      </c>
      <c r="F28" s="14">
        <f t="shared" si="1"/>
        <v>158.0673</v>
      </c>
      <c r="G28" s="14">
        <f t="shared" si="2"/>
        <v>158.0673</v>
      </c>
      <c r="H28" s="43" t="s">
        <v>29</v>
      </c>
      <c r="I28" s="44"/>
      <c r="J28" s="45"/>
    </row>
    <row r="29" spans="1:10" ht="15">
      <c r="A29" s="28"/>
      <c r="B29" s="19" t="s">
        <v>427</v>
      </c>
      <c r="C29" s="7" t="s">
        <v>18</v>
      </c>
      <c r="D29" s="9">
        <v>2</v>
      </c>
      <c r="E29" s="7">
        <v>148.42</v>
      </c>
      <c r="F29" s="14">
        <f t="shared" si="1"/>
        <v>158.0673</v>
      </c>
      <c r="G29" s="14">
        <f t="shared" si="2"/>
        <v>316.1346</v>
      </c>
      <c r="H29" s="43" t="s">
        <v>29</v>
      </c>
      <c r="I29" s="44"/>
      <c r="J29" s="45"/>
    </row>
    <row r="30" spans="1:10" ht="15">
      <c r="A30" s="28"/>
      <c r="B30" s="19" t="s">
        <v>431</v>
      </c>
      <c r="C30" s="7" t="s">
        <v>18</v>
      </c>
      <c r="D30" s="9">
        <v>2</v>
      </c>
      <c r="E30" s="7">
        <v>148.42</v>
      </c>
      <c r="F30" s="14">
        <f t="shared" si="1"/>
        <v>158.0673</v>
      </c>
      <c r="G30" s="14">
        <f t="shared" si="2"/>
        <v>316.1346</v>
      </c>
      <c r="H30" s="43" t="s">
        <v>29</v>
      </c>
      <c r="I30" s="44"/>
      <c r="J30" s="45"/>
    </row>
    <row r="31" spans="1:10" ht="15">
      <c r="A31" s="28"/>
      <c r="B31" s="19" t="s">
        <v>435</v>
      </c>
      <c r="C31" s="7" t="s">
        <v>18</v>
      </c>
      <c r="D31" s="9">
        <v>2</v>
      </c>
      <c r="E31" s="7">
        <v>148.42</v>
      </c>
      <c r="F31" s="14">
        <f t="shared" si="1"/>
        <v>158.0673</v>
      </c>
      <c r="G31" s="14">
        <f t="shared" si="2"/>
        <v>316.1346</v>
      </c>
      <c r="H31" s="43" t="s">
        <v>29</v>
      </c>
      <c r="I31" s="44"/>
      <c r="J31" s="45"/>
    </row>
    <row r="32" spans="1:10" ht="15">
      <c r="A32" s="28"/>
      <c r="B32" s="19" t="s">
        <v>433</v>
      </c>
      <c r="C32" s="7" t="s">
        <v>18</v>
      </c>
      <c r="D32" s="9">
        <v>4</v>
      </c>
      <c r="E32" s="7">
        <v>148.42</v>
      </c>
      <c r="F32" s="14">
        <f t="shared" si="1"/>
        <v>158.0673</v>
      </c>
      <c r="G32" s="14">
        <f t="shared" si="2"/>
        <v>632.2692</v>
      </c>
      <c r="H32" s="43" t="s">
        <v>29</v>
      </c>
      <c r="I32" s="44"/>
      <c r="J32" s="45"/>
    </row>
    <row r="33" spans="1:10" ht="30">
      <c r="A33" s="28"/>
      <c r="B33" s="19" t="s">
        <v>438</v>
      </c>
      <c r="C33" s="7" t="s">
        <v>18</v>
      </c>
      <c r="D33" s="9">
        <v>8</v>
      </c>
      <c r="E33" s="7">
        <v>148.42</v>
      </c>
      <c r="F33" s="14">
        <f t="shared" si="1"/>
        <v>158.0673</v>
      </c>
      <c r="G33" s="14">
        <f t="shared" si="2"/>
        <v>1264.5384</v>
      </c>
      <c r="H33" s="43" t="s">
        <v>29</v>
      </c>
      <c r="I33" s="44"/>
      <c r="J33" s="45"/>
    </row>
    <row r="34" spans="1:10" ht="30">
      <c r="A34" s="28"/>
      <c r="B34" s="19" t="s">
        <v>441</v>
      </c>
      <c r="C34" s="7" t="s">
        <v>18</v>
      </c>
      <c r="D34" s="9">
        <v>12</v>
      </c>
      <c r="E34" s="7">
        <v>148.42</v>
      </c>
      <c r="F34" s="14">
        <f t="shared" si="1"/>
        <v>158.0673</v>
      </c>
      <c r="G34" s="14">
        <f t="shared" si="2"/>
        <v>1896.8075999999999</v>
      </c>
      <c r="H34" s="43" t="s">
        <v>29</v>
      </c>
      <c r="I34" s="44"/>
      <c r="J34" s="45"/>
    </row>
    <row r="35" spans="1:10" ht="15">
      <c r="A35" s="28"/>
      <c r="B35" s="19" t="s">
        <v>434</v>
      </c>
      <c r="C35" s="7" t="s">
        <v>18</v>
      </c>
      <c r="D35" s="9">
        <v>2</v>
      </c>
      <c r="E35" s="7">
        <v>148.42</v>
      </c>
      <c r="F35" s="14">
        <f t="shared" si="1"/>
        <v>158.0673</v>
      </c>
      <c r="G35" s="14">
        <f t="shared" si="2"/>
        <v>316.1346</v>
      </c>
      <c r="H35" s="43" t="s">
        <v>29</v>
      </c>
      <c r="I35" s="44"/>
      <c r="J35" s="45"/>
    </row>
    <row r="36" spans="1:10" ht="15">
      <c r="A36" s="28"/>
      <c r="B36" s="19" t="s">
        <v>437</v>
      </c>
      <c r="C36" s="7" t="s">
        <v>18</v>
      </c>
      <c r="D36" s="9">
        <v>3</v>
      </c>
      <c r="E36" s="7">
        <v>148.42</v>
      </c>
      <c r="F36" s="14">
        <f t="shared" si="1"/>
        <v>158.0673</v>
      </c>
      <c r="G36" s="14">
        <f t="shared" si="2"/>
        <v>474.20189999999997</v>
      </c>
      <c r="H36" s="43" t="s">
        <v>29</v>
      </c>
      <c r="I36" s="44"/>
      <c r="J36" s="45"/>
    </row>
    <row r="37" spans="1:10" ht="15">
      <c r="A37" s="28"/>
      <c r="B37" s="19" t="s">
        <v>436</v>
      </c>
      <c r="C37" s="7" t="s">
        <v>18</v>
      </c>
      <c r="D37" s="9">
        <v>3</v>
      </c>
      <c r="E37" s="7">
        <v>148.42</v>
      </c>
      <c r="F37" s="14">
        <f t="shared" si="1"/>
        <v>158.0673</v>
      </c>
      <c r="G37" s="14">
        <f>D37*F37</f>
        <v>474.20189999999997</v>
      </c>
      <c r="H37" s="43" t="s">
        <v>29</v>
      </c>
      <c r="I37" s="44"/>
      <c r="J37" s="45"/>
    </row>
    <row r="38" spans="1:10" ht="15.75">
      <c r="A38" s="26"/>
      <c r="B38" s="26" t="s">
        <v>17</v>
      </c>
      <c r="C38" s="26" t="s">
        <v>18</v>
      </c>
      <c r="D38" s="29">
        <f>SUM(D25:D37)</f>
        <v>47</v>
      </c>
      <c r="E38" s="26"/>
      <c r="F38" s="30"/>
      <c r="G38" s="30">
        <f>SUM(G25:G37)</f>
        <v>7429.163100000001</v>
      </c>
      <c r="H38" s="55"/>
      <c r="I38" s="56"/>
      <c r="J38" s="57"/>
    </row>
    <row r="39" spans="1:10" ht="15.75">
      <c r="A39" s="7"/>
      <c r="B39" s="52" t="s">
        <v>20</v>
      </c>
      <c r="C39" s="53"/>
      <c r="D39" s="53"/>
      <c r="E39" s="53"/>
      <c r="F39" s="53"/>
      <c r="G39" s="53"/>
      <c r="H39" s="53"/>
      <c r="I39" s="53"/>
      <c r="J39" s="54"/>
    </row>
    <row r="40" spans="1:10" ht="15">
      <c r="A40" s="28"/>
      <c r="B40" s="19" t="s">
        <v>409</v>
      </c>
      <c r="C40" s="7" t="s">
        <v>18</v>
      </c>
      <c r="D40" s="9">
        <v>1</v>
      </c>
      <c r="E40" s="7"/>
      <c r="F40" s="7">
        <v>862</v>
      </c>
      <c r="G40" s="7">
        <f>D40*F40</f>
        <v>862</v>
      </c>
      <c r="H40" s="43" t="s">
        <v>29</v>
      </c>
      <c r="I40" s="44"/>
      <c r="J40" s="45"/>
    </row>
    <row r="41" spans="1:10" ht="15">
      <c r="A41" s="28"/>
      <c r="B41" s="19" t="s">
        <v>442</v>
      </c>
      <c r="C41" s="7" t="s">
        <v>18</v>
      </c>
      <c r="D41" s="9">
        <v>1</v>
      </c>
      <c r="E41" s="7"/>
      <c r="F41" s="7">
        <v>862</v>
      </c>
      <c r="G41" s="7">
        <f>D41*F41</f>
        <v>862</v>
      </c>
      <c r="H41" s="43" t="s">
        <v>29</v>
      </c>
      <c r="I41" s="44"/>
      <c r="J41" s="45"/>
    </row>
    <row r="42" spans="1:10" ht="15">
      <c r="A42" s="28"/>
      <c r="B42" s="19" t="s">
        <v>443</v>
      </c>
      <c r="C42" s="7" t="s">
        <v>18</v>
      </c>
      <c r="D42" s="9">
        <v>2</v>
      </c>
      <c r="E42" s="7"/>
      <c r="F42" s="7">
        <v>862</v>
      </c>
      <c r="G42" s="7">
        <f>D42*F42</f>
        <v>1724</v>
      </c>
      <c r="H42" s="43" t="s">
        <v>29</v>
      </c>
      <c r="I42" s="44"/>
      <c r="J42" s="45"/>
    </row>
    <row r="43" spans="1:10" ht="15">
      <c r="A43" s="28"/>
      <c r="B43" s="19" t="s">
        <v>444</v>
      </c>
      <c r="C43" s="7" t="s">
        <v>18</v>
      </c>
      <c r="D43" s="9">
        <v>2</v>
      </c>
      <c r="E43" s="7"/>
      <c r="F43" s="7">
        <v>862</v>
      </c>
      <c r="G43" s="7">
        <f>D43*F43</f>
        <v>1724</v>
      </c>
      <c r="H43" s="43" t="s">
        <v>29</v>
      </c>
      <c r="I43" s="44"/>
      <c r="J43" s="45"/>
    </row>
    <row r="44" spans="1:10" ht="15">
      <c r="A44" s="28"/>
      <c r="B44" s="19" t="s">
        <v>445</v>
      </c>
      <c r="C44" s="7" t="s">
        <v>18</v>
      </c>
      <c r="D44" s="9">
        <v>1</v>
      </c>
      <c r="E44" s="7"/>
      <c r="F44" s="7">
        <v>862</v>
      </c>
      <c r="G44" s="7">
        <f>D44*F44</f>
        <v>862</v>
      </c>
      <c r="H44" s="43" t="s">
        <v>29</v>
      </c>
      <c r="I44" s="44"/>
      <c r="J44" s="45"/>
    </row>
    <row r="45" spans="1:10" ht="15.75">
      <c r="A45" s="26"/>
      <c r="B45" s="26" t="s">
        <v>17</v>
      </c>
      <c r="C45" s="26" t="s">
        <v>18</v>
      </c>
      <c r="D45" s="29">
        <f>SUM(D40:D44)</f>
        <v>7</v>
      </c>
      <c r="E45" s="26"/>
      <c r="F45" s="26"/>
      <c r="G45" s="26">
        <f>SUM(G40:G44)</f>
        <v>6034</v>
      </c>
      <c r="H45" s="55"/>
      <c r="I45" s="56"/>
      <c r="J45" s="57"/>
    </row>
    <row r="46" spans="1:10" ht="15.75">
      <c r="A46" s="7"/>
      <c r="B46" s="52" t="s">
        <v>22</v>
      </c>
      <c r="C46" s="53"/>
      <c r="D46" s="53"/>
      <c r="E46" s="53"/>
      <c r="F46" s="53"/>
      <c r="G46" s="53"/>
      <c r="H46" s="53"/>
      <c r="I46" s="53"/>
      <c r="J46" s="54"/>
    </row>
    <row r="47" spans="1:10" ht="15">
      <c r="A47" s="22"/>
      <c r="B47" s="19" t="s">
        <v>402</v>
      </c>
      <c r="C47" s="7" t="s">
        <v>18</v>
      </c>
      <c r="D47" s="9">
        <v>1</v>
      </c>
      <c r="E47" s="7">
        <v>192.02</v>
      </c>
      <c r="F47" s="14">
        <f>E47*1.065</f>
        <v>204.50130000000001</v>
      </c>
      <c r="G47" s="14">
        <f>D47*F47</f>
        <v>204.50130000000001</v>
      </c>
      <c r="H47" s="43" t="s">
        <v>34</v>
      </c>
      <c r="I47" s="44"/>
      <c r="J47" s="45"/>
    </row>
    <row r="48" spans="1:10" ht="15">
      <c r="A48" s="22"/>
      <c r="B48" s="19" t="s">
        <v>426</v>
      </c>
      <c r="C48" s="7" t="s">
        <v>18</v>
      </c>
      <c r="D48" s="9">
        <v>8</v>
      </c>
      <c r="E48" s="7">
        <v>192.02</v>
      </c>
      <c r="F48" s="14">
        <f aca="true" t="shared" si="3" ref="F48:F56">E48*1.065</f>
        <v>204.50130000000001</v>
      </c>
      <c r="G48" s="14">
        <f aca="true" t="shared" si="4" ref="G48:G56">D48*F48</f>
        <v>1636.0104000000001</v>
      </c>
      <c r="H48" s="43" t="s">
        <v>34</v>
      </c>
      <c r="I48" s="44"/>
      <c r="J48" s="45"/>
    </row>
    <row r="49" spans="1:10" ht="15">
      <c r="A49" s="22"/>
      <c r="B49" s="19" t="s">
        <v>406</v>
      </c>
      <c r="C49" s="7" t="s">
        <v>18</v>
      </c>
      <c r="D49" s="9">
        <v>3</v>
      </c>
      <c r="E49" s="7">
        <v>192.02</v>
      </c>
      <c r="F49" s="14">
        <f t="shared" si="3"/>
        <v>204.50130000000001</v>
      </c>
      <c r="G49" s="14">
        <f t="shared" si="4"/>
        <v>613.5039</v>
      </c>
      <c r="H49" s="43" t="s">
        <v>34</v>
      </c>
      <c r="I49" s="44"/>
      <c r="J49" s="45"/>
    </row>
    <row r="50" spans="1:10" ht="15">
      <c r="A50" s="22"/>
      <c r="B50" s="19" t="s">
        <v>413</v>
      </c>
      <c r="C50" s="7" t="s">
        <v>18</v>
      </c>
      <c r="D50" s="9">
        <v>4</v>
      </c>
      <c r="E50" s="7">
        <v>192.02</v>
      </c>
      <c r="F50" s="14">
        <f t="shared" si="3"/>
        <v>204.50130000000001</v>
      </c>
      <c r="G50" s="14">
        <f t="shared" si="4"/>
        <v>818.0052000000001</v>
      </c>
      <c r="H50" s="43" t="s">
        <v>34</v>
      </c>
      <c r="I50" s="44"/>
      <c r="J50" s="45"/>
    </row>
    <row r="51" spans="1:10" ht="15">
      <c r="A51" s="22"/>
      <c r="B51" s="19" t="s">
        <v>401</v>
      </c>
      <c r="C51" s="7" t="s">
        <v>18</v>
      </c>
      <c r="D51" s="9">
        <v>1</v>
      </c>
      <c r="E51" s="7">
        <v>192.02</v>
      </c>
      <c r="F51" s="14">
        <f t="shared" si="3"/>
        <v>204.50130000000001</v>
      </c>
      <c r="G51" s="14">
        <f t="shared" si="4"/>
        <v>204.50130000000001</v>
      </c>
      <c r="H51" s="43" t="s">
        <v>34</v>
      </c>
      <c r="I51" s="44"/>
      <c r="J51" s="45"/>
    </row>
    <row r="52" spans="1:10" ht="15">
      <c r="A52" s="22"/>
      <c r="B52" s="19" t="s">
        <v>409</v>
      </c>
      <c r="C52" s="7" t="s">
        <v>18</v>
      </c>
      <c r="D52" s="9">
        <v>10</v>
      </c>
      <c r="E52" s="7">
        <v>192.02</v>
      </c>
      <c r="F52" s="14">
        <f t="shared" si="3"/>
        <v>204.50130000000001</v>
      </c>
      <c r="G52" s="14">
        <f t="shared" si="4"/>
        <v>2045.0130000000001</v>
      </c>
      <c r="H52" s="43" t="s">
        <v>34</v>
      </c>
      <c r="I52" s="44"/>
      <c r="J52" s="45"/>
    </row>
    <row r="53" spans="1:10" ht="15">
      <c r="A53" s="22"/>
      <c r="B53" s="19" t="s">
        <v>418</v>
      </c>
      <c r="C53" s="7" t="s">
        <v>18</v>
      </c>
      <c r="D53" s="9">
        <v>2</v>
      </c>
      <c r="E53" s="7">
        <v>192.02</v>
      </c>
      <c r="F53" s="14">
        <f t="shared" si="3"/>
        <v>204.50130000000001</v>
      </c>
      <c r="G53" s="14">
        <f t="shared" si="4"/>
        <v>409.00260000000003</v>
      </c>
      <c r="H53" s="43" t="s">
        <v>34</v>
      </c>
      <c r="I53" s="44"/>
      <c r="J53" s="45"/>
    </row>
    <row r="54" spans="1:10" ht="15">
      <c r="A54" s="22"/>
      <c r="B54" s="19" t="s">
        <v>417</v>
      </c>
      <c r="C54" s="7" t="s">
        <v>18</v>
      </c>
      <c r="D54" s="9">
        <v>1</v>
      </c>
      <c r="E54" s="7">
        <v>192.02</v>
      </c>
      <c r="F54" s="14">
        <f t="shared" si="3"/>
        <v>204.50130000000001</v>
      </c>
      <c r="G54" s="14">
        <f t="shared" si="4"/>
        <v>204.50130000000001</v>
      </c>
      <c r="H54" s="43" t="s">
        <v>34</v>
      </c>
      <c r="I54" s="44"/>
      <c r="J54" s="45"/>
    </row>
    <row r="55" spans="1:10" ht="15">
      <c r="A55" s="22"/>
      <c r="B55" s="19" t="s">
        <v>416</v>
      </c>
      <c r="C55" s="7" t="s">
        <v>18</v>
      </c>
      <c r="D55" s="9">
        <v>10</v>
      </c>
      <c r="E55" s="7">
        <v>192.02</v>
      </c>
      <c r="F55" s="14">
        <f t="shared" si="3"/>
        <v>204.50130000000001</v>
      </c>
      <c r="G55" s="14">
        <f t="shared" si="4"/>
        <v>2045.0130000000001</v>
      </c>
      <c r="H55" s="43" t="s">
        <v>34</v>
      </c>
      <c r="I55" s="44"/>
      <c r="J55" s="45"/>
    </row>
    <row r="56" spans="1:10" ht="15">
      <c r="A56" s="22"/>
      <c r="B56" s="19" t="s">
        <v>411</v>
      </c>
      <c r="C56" s="7" t="s">
        <v>18</v>
      </c>
      <c r="D56" s="9">
        <v>6</v>
      </c>
      <c r="E56" s="7">
        <v>192.02</v>
      </c>
      <c r="F56" s="14">
        <f t="shared" si="3"/>
        <v>204.50130000000001</v>
      </c>
      <c r="G56" s="14">
        <f t="shared" si="4"/>
        <v>1227.0078</v>
      </c>
      <c r="H56" s="43" t="s">
        <v>34</v>
      </c>
      <c r="I56" s="44"/>
      <c r="J56" s="45"/>
    </row>
    <row r="57" spans="1:10" ht="15.75">
      <c r="A57" s="26"/>
      <c r="B57" s="26" t="s">
        <v>17</v>
      </c>
      <c r="C57" s="26" t="s">
        <v>18</v>
      </c>
      <c r="D57" s="29">
        <f>SUM(D47:D56)</f>
        <v>46</v>
      </c>
      <c r="E57" s="26"/>
      <c r="F57" s="26"/>
      <c r="G57" s="30">
        <f>SUM(G47:G56)</f>
        <v>9407.059799999999</v>
      </c>
      <c r="H57" s="55"/>
      <c r="I57" s="56"/>
      <c r="J57" s="57"/>
    </row>
    <row r="58" spans="1:10" ht="15.75">
      <c r="A58" s="7"/>
      <c r="B58" s="52" t="s">
        <v>23</v>
      </c>
      <c r="C58" s="53"/>
      <c r="D58" s="53"/>
      <c r="E58" s="53"/>
      <c r="F58" s="53"/>
      <c r="G58" s="53"/>
      <c r="H58" s="53"/>
      <c r="I58" s="53"/>
      <c r="J58" s="54"/>
    </row>
    <row r="59" spans="1:10" ht="15">
      <c r="A59" s="7"/>
      <c r="B59" s="19" t="s">
        <v>412</v>
      </c>
      <c r="C59" s="7" t="s">
        <v>18</v>
      </c>
      <c r="D59" s="9">
        <v>1</v>
      </c>
      <c r="E59" s="14">
        <v>170.62</v>
      </c>
      <c r="F59" s="14">
        <f>E59*1.065</f>
        <v>181.7103</v>
      </c>
      <c r="G59" s="14">
        <f>D59*F59</f>
        <v>181.7103</v>
      </c>
      <c r="H59" s="43" t="s">
        <v>15</v>
      </c>
      <c r="I59" s="44"/>
      <c r="J59" s="45"/>
    </row>
    <row r="60" spans="1:10" ht="15">
      <c r="A60" s="7"/>
      <c r="B60" s="19" t="s">
        <v>414</v>
      </c>
      <c r="C60" s="7" t="s">
        <v>18</v>
      </c>
      <c r="D60" s="9">
        <v>5</v>
      </c>
      <c r="E60" s="14">
        <v>170.62</v>
      </c>
      <c r="F60" s="14">
        <f>E60*1.065</f>
        <v>181.7103</v>
      </c>
      <c r="G60" s="14">
        <f>D60*F60</f>
        <v>908.5514999999999</v>
      </c>
      <c r="H60" s="43" t="s">
        <v>15</v>
      </c>
      <c r="I60" s="44"/>
      <c r="J60" s="45"/>
    </row>
    <row r="61" spans="1:10" ht="15">
      <c r="A61" s="7"/>
      <c r="B61" s="19" t="s">
        <v>423</v>
      </c>
      <c r="C61" s="7" t="s">
        <v>18</v>
      </c>
      <c r="D61" s="9">
        <v>1</v>
      </c>
      <c r="E61" s="14">
        <v>170.62</v>
      </c>
      <c r="F61" s="14">
        <f>E61*1.065</f>
        <v>181.7103</v>
      </c>
      <c r="G61" s="14">
        <f>D61*F61</f>
        <v>181.7103</v>
      </c>
      <c r="H61" s="43" t="s">
        <v>15</v>
      </c>
      <c r="I61" s="44"/>
      <c r="J61" s="45"/>
    </row>
    <row r="62" spans="1:10" ht="15.75">
      <c r="A62" s="26"/>
      <c r="B62" s="26" t="s">
        <v>19</v>
      </c>
      <c r="C62" s="26" t="s">
        <v>18</v>
      </c>
      <c r="D62" s="29">
        <f>SUM(D59:D61)</f>
        <v>7</v>
      </c>
      <c r="E62" s="26"/>
      <c r="F62" s="26"/>
      <c r="G62" s="30">
        <f>SUM(G59:G61)</f>
        <v>1271.9721</v>
      </c>
      <c r="H62" s="55"/>
      <c r="I62" s="56"/>
      <c r="J62" s="57"/>
    </row>
    <row r="63" spans="1:10" ht="15.75">
      <c r="A63" s="7"/>
      <c r="B63" s="52" t="s">
        <v>39</v>
      </c>
      <c r="C63" s="53"/>
      <c r="D63" s="53"/>
      <c r="E63" s="53"/>
      <c r="F63" s="53"/>
      <c r="G63" s="53"/>
      <c r="H63" s="53"/>
      <c r="I63" s="53"/>
      <c r="J63" s="54"/>
    </row>
    <row r="64" spans="1:10" ht="15">
      <c r="A64" s="7"/>
      <c r="B64" s="19" t="s">
        <v>415</v>
      </c>
      <c r="C64" s="7" t="s">
        <v>18</v>
      </c>
      <c r="D64" s="9">
        <v>1</v>
      </c>
      <c r="E64" s="14">
        <v>180.07</v>
      </c>
      <c r="F64" s="14">
        <f>E64*1.065</f>
        <v>191.77454999999998</v>
      </c>
      <c r="G64" s="14">
        <f>D64*F64</f>
        <v>191.77454999999998</v>
      </c>
      <c r="H64" s="43" t="s">
        <v>15</v>
      </c>
      <c r="I64" s="44"/>
      <c r="J64" s="45"/>
    </row>
    <row r="65" spans="1:10" ht="15">
      <c r="A65" s="7"/>
      <c r="B65" s="19" t="s">
        <v>422</v>
      </c>
      <c r="C65" s="7" t="s">
        <v>18</v>
      </c>
      <c r="D65" s="9">
        <v>1</v>
      </c>
      <c r="E65" s="14">
        <v>180.07</v>
      </c>
      <c r="F65" s="14">
        <f>E65*1.065</f>
        <v>191.77454999999998</v>
      </c>
      <c r="G65" s="14">
        <f>D65*F65</f>
        <v>191.77454999999998</v>
      </c>
      <c r="H65" s="43" t="s">
        <v>15</v>
      </c>
      <c r="I65" s="44"/>
      <c r="J65" s="45"/>
    </row>
    <row r="66" spans="1:10" ht="15.75">
      <c r="A66" s="26"/>
      <c r="B66" s="26" t="s">
        <v>19</v>
      </c>
      <c r="C66" s="26" t="s">
        <v>18</v>
      </c>
      <c r="D66" s="29">
        <f>SUM(D64:D65)</f>
        <v>2</v>
      </c>
      <c r="E66" s="26"/>
      <c r="F66" s="26"/>
      <c r="G66" s="30">
        <f>SUM(G64:G65)</f>
        <v>383.54909999999995</v>
      </c>
      <c r="H66" s="55"/>
      <c r="I66" s="56"/>
      <c r="J66" s="57"/>
    </row>
    <row r="67" spans="1:10" ht="15.75">
      <c r="A67" s="7"/>
      <c r="B67" s="52" t="s">
        <v>343</v>
      </c>
      <c r="C67" s="53"/>
      <c r="D67" s="53"/>
      <c r="E67" s="53"/>
      <c r="F67" s="53"/>
      <c r="G67" s="53"/>
      <c r="H67" s="53"/>
      <c r="I67" s="53"/>
      <c r="J67" s="54"/>
    </row>
    <row r="68" spans="1:10" ht="15">
      <c r="A68" s="7"/>
      <c r="B68" s="19" t="s">
        <v>223</v>
      </c>
      <c r="C68" s="7" t="s">
        <v>18</v>
      </c>
      <c r="D68" s="9">
        <v>3</v>
      </c>
      <c r="E68" s="14">
        <v>972.06</v>
      </c>
      <c r="F68" s="14">
        <f>E68*1.065</f>
        <v>1035.2439</v>
      </c>
      <c r="G68" s="14">
        <f>D68*F68</f>
        <v>3105.7317</v>
      </c>
      <c r="H68" s="43" t="s">
        <v>346</v>
      </c>
      <c r="I68" s="44"/>
      <c r="J68" s="45"/>
    </row>
    <row r="69" spans="1:10" ht="15.75">
      <c r="A69" s="26"/>
      <c r="B69" s="26" t="s">
        <v>19</v>
      </c>
      <c r="C69" s="26" t="s">
        <v>18</v>
      </c>
      <c r="D69" s="29">
        <f>SUM(D68:D68)</f>
        <v>3</v>
      </c>
      <c r="E69" s="26"/>
      <c r="F69" s="26"/>
      <c r="G69" s="30">
        <f>SUM(G68:G68)</f>
        <v>3105.7317</v>
      </c>
      <c r="H69" s="55"/>
      <c r="I69" s="56"/>
      <c r="J69" s="57"/>
    </row>
    <row r="70" spans="1:10" ht="15.75">
      <c r="A70" s="7"/>
      <c r="B70" s="52" t="s">
        <v>32</v>
      </c>
      <c r="C70" s="44"/>
      <c r="D70" s="44"/>
      <c r="E70" s="44"/>
      <c r="F70" s="44"/>
      <c r="G70" s="44"/>
      <c r="H70" s="44"/>
      <c r="I70" s="44"/>
      <c r="J70" s="45"/>
    </row>
    <row r="71" spans="1:10" ht="15">
      <c r="A71" s="7"/>
      <c r="B71" s="19" t="s">
        <v>392</v>
      </c>
      <c r="C71" s="7" t="s">
        <v>18</v>
      </c>
      <c r="D71" s="15">
        <v>1</v>
      </c>
      <c r="E71" s="7"/>
      <c r="F71" s="7">
        <v>455</v>
      </c>
      <c r="G71" s="14">
        <f>D71*F71</f>
        <v>455</v>
      </c>
      <c r="H71" s="23" t="s">
        <v>31</v>
      </c>
      <c r="I71" s="24"/>
      <c r="J71" s="25"/>
    </row>
    <row r="72" spans="1:10" ht="15">
      <c r="A72" s="7"/>
      <c r="B72" s="19" t="s">
        <v>393</v>
      </c>
      <c r="C72" s="7" t="s">
        <v>18</v>
      </c>
      <c r="D72" s="9">
        <v>2</v>
      </c>
      <c r="E72" s="7"/>
      <c r="F72" s="7">
        <v>455</v>
      </c>
      <c r="G72" s="14">
        <f aca="true" t="shared" si="5" ref="G72:G84">D72*F72</f>
        <v>910</v>
      </c>
      <c r="H72" s="23" t="s">
        <v>31</v>
      </c>
      <c r="I72" s="24"/>
      <c r="J72" s="25"/>
    </row>
    <row r="73" spans="1:10" ht="15">
      <c r="A73" s="7"/>
      <c r="B73" s="19" t="s">
        <v>394</v>
      </c>
      <c r="C73" s="7" t="s">
        <v>18</v>
      </c>
      <c r="D73" s="9">
        <v>2</v>
      </c>
      <c r="E73" s="7"/>
      <c r="F73" s="7">
        <v>455</v>
      </c>
      <c r="G73" s="14">
        <f t="shared" si="5"/>
        <v>910</v>
      </c>
      <c r="H73" s="23" t="s">
        <v>31</v>
      </c>
      <c r="I73" s="24"/>
      <c r="J73" s="25"/>
    </row>
    <row r="74" spans="1:10" ht="15">
      <c r="A74" s="7"/>
      <c r="B74" s="19" t="s">
        <v>395</v>
      </c>
      <c r="C74" s="7" t="s">
        <v>18</v>
      </c>
      <c r="D74" s="9">
        <v>2</v>
      </c>
      <c r="E74" s="7"/>
      <c r="F74" s="7">
        <v>455</v>
      </c>
      <c r="G74" s="14">
        <f t="shared" si="5"/>
        <v>910</v>
      </c>
      <c r="H74" s="23" t="s">
        <v>31</v>
      </c>
      <c r="I74" s="24"/>
      <c r="J74" s="25"/>
    </row>
    <row r="75" spans="1:10" ht="15">
      <c r="A75" s="7"/>
      <c r="B75" s="19" t="s">
        <v>428</v>
      </c>
      <c r="C75" s="7" t="s">
        <v>18</v>
      </c>
      <c r="D75" s="9">
        <v>45</v>
      </c>
      <c r="E75" s="7"/>
      <c r="F75" s="7">
        <v>455</v>
      </c>
      <c r="G75" s="14">
        <f t="shared" si="5"/>
        <v>20475</v>
      </c>
      <c r="H75" s="23" t="s">
        <v>31</v>
      </c>
      <c r="I75" s="24"/>
      <c r="J75" s="25"/>
    </row>
    <row r="76" spans="1:10" ht="15">
      <c r="A76" s="7"/>
      <c r="B76" s="19" t="s">
        <v>399</v>
      </c>
      <c r="C76" s="7" t="s">
        <v>18</v>
      </c>
      <c r="D76" s="9">
        <v>2</v>
      </c>
      <c r="E76" s="7"/>
      <c r="F76" s="7">
        <v>455</v>
      </c>
      <c r="G76" s="14">
        <f t="shared" si="5"/>
        <v>910</v>
      </c>
      <c r="H76" s="23" t="s">
        <v>31</v>
      </c>
      <c r="I76" s="24"/>
      <c r="J76" s="25"/>
    </row>
    <row r="77" spans="1:10" ht="15">
      <c r="A77" s="7"/>
      <c r="B77" s="19" t="s">
        <v>400</v>
      </c>
      <c r="C77" s="7" t="s">
        <v>18</v>
      </c>
      <c r="D77" s="9">
        <v>1</v>
      </c>
      <c r="E77" s="7"/>
      <c r="F77" s="7">
        <v>455</v>
      </c>
      <c r="G77" s="14">
        <f t="shared" si="5"/>
        <v>455</v>
      </c>
      <c r="H77" s="23" t="s">
        <v>31</v>
      </c>
      <c r="I77" s="24"/>
      <c r="J77" s="25"/>
    </row>
    <row r="78" spans="1:10" ht="15">
      <c r="A78" s="7"/>
      <c r="B78" s="19" t="s">
        <v>398</v>
      </c>
      <c r="C78" s="7" t="s">
        <v>18</v>
      </c>
      <c r="D78" s="9">
        <v>2</v>
      </c>
      <c r="E78" s="7"/>
      <c r="F78" s="7">
        <v>455</v>
      </c>
      <c r="G78" s="14">
        <f t="shared" si="5"/>
        <v>910</v>
      </c>
      <c r="H78" s="23" t="s">
        <v>31</v>
      </c>
      <c r="I78" s="24"/>
      <c r="J78" s="25"/>
    </row>
    <row r="79" spans="1:10" ht="15">
      <c r="A79" s="7"/>
      <c r="B79" s="19" t="s">
        <v>397</v>
      </c>
      <c r="C79" s="7" t="s">
        <v>18</v>
      </c>
      <c r="D79" s="9">
        <v>2</v>
      </c>
      <c r="E79" s="7"/>
      <c r="F79" s="7">
        <v>455</v>
      </c>
      <c r="G79" s="14">
        <f t="shared" si="5"/>
        <v>910</v>
      </c>
      <c r="H79" s="23" t="s">
        <v>31</v>
      </c>
      <c r="I79" s="24"/>
      <c r="J79" s="25"/>
    </row>
    <row r="80" spans="1:10" ht="15">
      <c r="A80" s="7"/>
      <c r="B80" s="19" t="s">
        <v>404</v>
      </c>
      <c r="C80" s="7" t="s">
        <v>18</v>
      </c>
      <c r="D80" s="9">
        <v>3</v>
      </c>
      <c r="E80" s="7"/>
      <c r="F80" s="7">
        <v>455</v>
      </c>
      <c r="G80" s="14">
        <f t="shared" si="5"/>
        <v>1365</v>
      </c>
      <c r="H80" s="23" t="s">
        <v>31</v>
      </c>
      <c r="I80" s="24"/>
      <c r="J80" s="25"/>
    </row>
    <row r="81" spans="1:10" ht="15">
      <c r="A81" s="7"/>
      <c r="B81" s="19" t="s">
        <v>403</v>
      </c>
      <c r="C81" s="7" t="s">
        <v>18</v>
      </c>
      <c r="D81" s="9">
        <v>3</v>
      </c>
      <c r="E81" s="7"/>
      <c r="F81" s="7">
        <v>455</v>
      </c>
      <c r="G81" s="14">
        <f t="shared" si="5"/>
        <v>1365</v>
      </c>
      <c r="H81" s="23" t="s">
        <v>31</v>
      </c>
      <c r="I81" s="24"/>
      <c r="J81" s="25"/>
    </row>
    <row r="82" spans="1:10" ht="15">
      <c r="A82" s="7"/>
      <c r="B82" s="19" t="s">
        <v>407</v>
      </c>
      <c r="C82" s="7" t="s">
        <v>18</v>
      </c>
      <c r="D82" s="9">
        <v>1</v>
      </c>
      <c r="E82" s="7"/>
      <c r="F82" s="7">
        <v>455</v>
      </c>
      <c r="G82" s="14">
        <f t="shared" si="5"/>
        <v>455</v>
      </c>
      <c r="H82" s="23" t="s">
        <v>31</v>
      </c>
      <c r="I82" s="24"/>
      <c r="J82" s="25"/>
    </row>
    <row r="83" spans="1:10" ht="15">
      <c r="A83" s="7"/>
      <c r="B83" s="19" t="s">
        <v>408</v>
      </c>
      <c r="C83" s="7" t="s">
        <v>18</v>
      </c>
      <c r="D83" s="9">
        <v>2</v>
      </c>
      <c r="E83" s="7"/>
      <c r="F83" s="7">
        <v>455</v>
      </c>
      <c r="G83" s="14">
        <f t="shared" si="5"/>
        <v>910</v>
      </c>
      <c r="H83" s="23" t="s">
        <v>31</v>
      </c>
      <c r="I83" s="24"/>
      <c r="J83" s="25"/>
    </row>
    <row r="84" spans="1:10" ht="15">
      <c r="A84" s="7"/>
      <c r="B84" s="19" t="s">
        <v>396</v>
      </c>
      <c r="C84" s="7" t="s">
        <v>18</v>
      </c>
      <c r="D84" s="9">
        <v>1</v>
      </c>
      <c r="E84" s="7"/>
      <c r="F84" s="7">
        <v>455</v>
      </c>
      <c r="G84" s="14">
        <f t="shared" si="5"/>
        <v>455</v>
      </c>
      <c r="H84" s="23" t="s">
        <v>31</v>
      </c>
      <c r="I84" s="24"/>
      <c r="J84" s="25"/>
    </row>
    <row r="85" spans="1:10" ht="15.75">
      <c r="A85" s="26"/>
      <c r="B85" s="26" t="s">
        <v>19</v>
      </c>
      <c r="C85" s="26" t="s">
        <v>18</v>
      </c>
      <c r="D85" s="29">
        <f>SUM(D71:D84)</f>
        <v>69</v>
      </c>
      <c r="E85" s="26"/>
      <c r="F85" s="26"/>
      <c r="G85" s="30">
        <f>SUM(G71:G84)</f>
        <v>31395</v>
      </c>
      <c r="H85" s="55"/>
      <c r="I85" s="56"/>
      <c r="J85" s="57"/>
    </row>
    <row r="86" spans="1:10" ht="15.75">
      <c r="A86" s="7"/>
      <c r="B86" s="52" t="s">
        <v>347</v>
      </c>
      <c r="C86" s="44"/>
      <c r="D86" s="44"/>
      <c r="E86" s="44"/>
      <c r="F86" s="44"/>
      <c r="G86" s="44"/>
      <c r="H86" s="44"/>
      <c r="I86" s="44"/>
      <c r="J86" s="45"/>
    </row>
    <row r="87" spans="1:10" ht="15">
      <c r="A87" s="7"/>
      <c r="B87" s="19" t="s">
        <v>223</v>
      </c>
      <c r="C87" s="7" t="s">
        <v>18</v>
      </c>
      <c r="D87" s="15">
        <v>1</v>
      </c>
      <c r="E87" s="7"/>
      <c r="F87" s="7">
        <v>2726</v>
      </c>
      <c r="G87" s="7">
        <f>D87*F87</f>
        <v>2726</v>
      </c>
      <c r="H87" s="23" t="s">
        <v>348</v>
      </c>
      <c r="I87" s="24"/>
      <c r="J87" s="25"/>
    </row>
    <row r="88" spans="1:10" ht="15.75">
      <c r="A88" s="26"/>
      <c r="B88" s="26" t="s">
        <v>19</v>
      </c>
      <c r="C88" s="26" t="s">
        <v>18</v>
      </c>
      <c r="D88" s="29">
        <f>SUM(D87:D87)</f>
        <v>1</v>
      </c>
      <c r="E88" s="26"/>
      <c r="F88" s="26"/>
      <c r="G88" s="30">
        <f>SUM(G87:G87)</f>
        <v>2726</v>
      </c>
      <c r="H88" s="55"/>
      <c r="I88" s="56"/>
      <c r="J88" s="57"/>
    </row>
    <row r="89" spans="1:10" ht="15.75">
      <c r="A89" s="10"/>
      <c r="B89" s="10" t="s">
        <v>25</v>
      </c>
      <c r="C89" s="10"/>
      <c r="D89" s="10"/>
      <c r="E89" s="10"/>
      <c r="F89" s="10"/>
      <c r="G89" s="11">
        <f>G23+G38+G45+G57+G62+G66+G85+G69+G88</f>
        <v>76224.07579999999</v>
      </c>
      <c r="H89" s="49"/>
      <c r="I89" s="50"/>
      <c r="J89" s="51"/>
    </row>
    <row r="90" spans="1:10" ht="15.75">
      <c r="A90" s="12"/>
      <c r="B90" s="13"/>
      <c r="C90" s="13"/>
      <c r="D90" s="13"/>
      <c r="E90" s="13"/>
      <c r="F90" s="13"/>
      <c r="G90" s="13"/>
      <c r="H90" s="13"/>
      <c r="I90" s="13"/>
      <c r="J90" s="12"/>
    </row>
    <row r="91" spans="1:10" ht="15.75">
      <c r="A91" s="12"/>
      <c r="B91" s="13"/>
      <c r="C91" s="13"/>
      <c r="D91" s="13"/>
      <c r="E91" s="13"/>
      <c r="F91" s="13"/>
      <c r="G91" s="13"/>
      <c r="H91" s="13"/>
      <c r="I91" s="13"/>
      <c r="J91" s="12"/>
    </row>
    <row r="92" spans="1:10" ht="15.75">
      <c r="A92" s="12"/>
      <c r="B92" s="13" t="s">
        <v>26</v>
      </c>
      <c r="C92" s="13"/>
      <c r="D92" s="13"/>
      <c r="E92" s="13"/>
      <c r="F92" s="13"/>
      <c r="G92" s="13"/>
      <c r="H92" s="13"/>
      <c r="I92" s="13"/>
      <c r="J92" s="12"/>
    </row>
    <row r="93" spans="1:10" ht="15.75">
      <c r="A93" s="12"/>
      <c r="B93" s="13" t="s">
        <v>27</v>
      </c>
      <c r="C93" s="13"/>
      <c r="D93" s="13"/>
      <c r="E93" s="13"/>
      <c r="F93" s="13"/>
      <c r="G93" s="13"/>
      <c r="H93" s="13" t="s">
        <v>28</v>
      </c>
      <c r="I93" s="13"/>
      <c r="J93" s="12"/>
    </row>
    <row r="94" spans="1:10" ht="15">
      <c r="A94" s="12"/>
      <c r="B94" s="12"/>
      <c r="C94" s="12"/>
      <c r="D94" s="12"/>
      <c r="E94" s="12"/>
      <c r="F94" s="12"/>
      <c r="G94" s="12"/>
      <c r="H94" s="12"/>
      <c r="I94" s="12"/>
      <c r="J94" s="12"/>
    </row>
  </sheetData>
  <sheetProtection/>
  <mergeCells count="60">
    <mergeCell ref="H41:J41"/>
    <mergeCell ref="H42:J42"/>
    <mergeCell ref="H43:J43"/>
    <mergeCell ref="B70:J70"/>
    <mergeCell ref="H85:J85"/>
    <mergeCell ref="H57:J57"/>
    <mergeCell ref="B58:J58"/>
    <mergeCell ref="H59:J59"/>
    <mergeCell ref="H60:J60"/>
    <mergeCell ref="H61:J61"/>
    <mergeCell ref="H89:J89"/>
    <mergeCell ref="B63:J63"/>
    <mergeCell ref="H65:J65"/>
    <mergeCell ref="H66:J66"/>
    <mergeCell ref="B67:J67"/>
    <mergeCell ref="H68:J68"/>
    <mergeCell ref="H69:J69"/>
    <mergeCell ref="H64:J64"/>
    <mergeCell ref="B86:J86"/>
    <mergeCell ref="H88:J88"/>
    <mergeCell ref="H62:J62"/>
    <mergeCell ref="H52:J52"/>
    <mergeCell ref="H53:J53"/>
    <mergeCell ref="H54:J54"/>
    <mergeCell ref="H55:J55"/>
    <mergeCell ref="H56:J56"/>
    <mergeCell ref="H45:J45"/>
    <mergeCell ref="B46:J46"/>
    <mergeCell ref="H47:J47"/>
    <mergeCell ref="H48:J48"/>
    <mergeCell ref="H49:J49"/>
    <mergeCell ref="H51:J51"/>
    <mergeCell ref="H50:J50"/>
    <mergeCell ref="H37:J37"/>
    <mergeCell ref="H38:J38"/>
    <mergeCell ref="B39:J39"/>
    <mergeCell ref="H40:J40"/>
    <mergeCell ref="H44:J44"/>
    <mergeCell ref="H31:J31"/>
    <mergeCell ref="H32:J32"/>
    <mergeCell ref="H33:J33"/>
    <mergeCell ref="H34:J34"/>
    <mergeCell ref="H35:J35"/>
    <mergeCell ref="H36:J36"/>
    <mergeCell ref="H28:J28"/>
    <mergeCell ref="H29:J29"/>
    <mergeCell ref="H30:J30"/>
    <mergeCell ref="B7:J7"/>
    <mergeCell ref="H23:J23"/>
    <mergeCell ref="B24:J24"/>
    <mergeCell ref="H25:J25"/>
    <mergeCell ref="H27:J27"/>
    <mergeCell ref="H26:J26"/>
    <mergeCell ref="A1:J1"/>
    <mergeCell ref="A2:J2"/>
    <mergeCell ref="A3:J3"/>
    <mergeCell ref="H4:J4"/>
    <mergeCell ref="H5:J5"/>
    <mergeCell ref="H6:J6"/>
    <mergeCell ref="F4:F5"/>
  </mergeCells>
  <printOptions/>
  <pageMargins left="0.21" right="0.18" top="0.22" bottom="0.25" header="0.2" footer="0.25"/>
  <pageSetup fitToHeight="0" fitToWidth="1"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99"/>
  <sheetViews>
    <sheetView zoomScalePageLayoutView="0" workbookViewId="0" topLeftCell="A73">
      <selection activeCell="A93" sqref="A8:J93"/>
    </sheetView>
  </sheetViews>
  <sheetFormatPr defaultColWidth="9.140625" defaultRowHeight="12.75"/>
  <cols>
    <col min="1" max="1" width="5.8515625" style="0" customWidth="1"/>
    <col min="2" max="2" width="41.8515625" style="0" customWidth="1"/>
    <col min="3" max="3" width="6.57421875" style="0" customWidth="1"/>
    <col min="4" max="5" width="9.57421875" style="0" customWidth="1"/>
    <col min="6" max="6" width="11.140625" style="0" customWidth="1"/>
    <col min="7" max="7" width="14.57421875" style="0" customWidth="1"/>
    <col min="8" max="8" width="7.140625" style="0" customWidth="1"/>
    <col min="9" max="9" width="9.421875" style="0" customWidth="1"/>
    <col min="10" max="10" width="26.00390625" style="0" customWidth="1"/>
  </cols>
  <sheetData>
    <row r="1" spans="1:10" ht="15.75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4"/>
    </row>
    <row r="2" spans="1:10" ht="15.75">
      <c r="A2" s="32" t="s">
        <v>336</v>
      </c>
      <c r="B2" s="33"/>
      <c r="C2" s="33"/>
      <c r="D2" s="33"/>
      <c r="E2" s="33"/>
      <c r="F2" s="33"/>
      <c r="G2" s="33"/>
      <c r="H2" s="33"/>
      <c r="I2" s="33"/>
      <c r="J2" s="34"/>
    </row>
    <row r="3" spans="1:10" ht="15.75">
      <c r="A3" s="35" t="s">
        <v>1</v>
      </c>
      <c r="B3" s="36"/>
      <c r="C3" s="36"/>
      <c r="D3" s="36"/>
      <c r="E3" s="36"/>
      <c r="F3" s="36"/>
      <c r="G3" s="36"/>
      <c r="H3" s="36"/>
      <c r="I3" s="36"/>
      <c r="J3" s="37"/>
    </row>
    <row r="4" spans="1:10" ht="12.7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38" t="s">
        <v>446</v>
      </c>
      <c r="G4" s="1" t="s">
        <v>7</v>
      </c>
      <c r="H4" s="40" t="s">
        <v>8</v>
      </c>
      <c r="I4" s="41"/>
      <c r="J4" s="42"/>
    </row>
    <row r="5" spans="1:10" ht="12.75" customHeight="1">
      <c r="A5" s="1" t="s">
        <v>30</v>
      </c>
      <c r="B5" s="1" t="s">
        <v>9</v>
      </c>
      <c r="C5" s="1" t="s">
        <v>10</v>
      </c>
      <c r="D5" s="1" t="s">
        <v>11</v>
      </c>
      <c r="E5" s="1"/>
      <c r="F5" s="39"/>
      <c r="G5" s="1"/>
      <c r="H5" s="40"/>
      <c r="I5" s="41"/>
      <c r="J5" s="42"/>
    </row>
    <row r="6" spans="1:10" ht="14.25" customHeight="1">
      <c r="A6" s="2"/>
      <c r="B6" s="3" t="s">
        <v>12</v>
      </c>
      <c r="C6" s="2"/>
      <c r="D6" s="2"/>
      <c r="E6" s="2"/>
      <c r="F6" s="2"/>
      <c r="G6" s="2"/>
      <c r="H6" s="32"/>
      <c r="I6" s="33"/>
      <c r="J6" s="34"/>
    </row>
    <row r="7" spans="1:10" ht="15.75">
      <c r="A7" s="2"/>
      <c r="B7" s="46" t="s">
        <v>13</v>
      </c>
      <c r="C7" s="47"/>
      <c r="D7" s="47"/>
      <c r="E7" s="47"/>
      <c r="F7" s="47"/>
      <c r="G7" s="47"/>
      <c r="H7" s="47"/>
      <c r="I7" s="47"/>
      <c r="J7" s="48"/>
    </row>
    <row r="8" spans="1:10" ht="15">
      <c r="A8" s="22"/>
      <c r="B8" s="19" t="s">
        <v>349</v>
      </c>
      <c r="C8" s="7" t="s">
        <v>14</v>
      </c>
      <c r="D8" s="16">
        <v>4.2</v>
      </c>
      <c r="E8" s="7"/>
      <c r="F8" s="7">
        <v>253</v>
      </c>
      <c r="G8" s="14">
        <f>D8*F8</f>
        <v>1062.6000000000001</v>
      </c>
      <c r="H8" s="23" t="s">
        <v>350</v>
      </c>
      <c r="I8" s="24"/>
      <c r="J8" s="25"/>
    </row>
    <row r="9" spans="1:10" ht="19.5" customHeight="1">
      <c r="A9" s="22"/>
      <c r="B9" s="19" t="s">
        <v>341</v>
      </c>
      <c r="C9" s="7" t="s">
        <v>14</v>
      </c>
      <c r="D9" s="16">
        <v>3.1</v>
      </c>
      <c r="E9" s="7"/>
      <c r="F9" s="7">
        <v>253</v>
      </c>
      <c r="G9" s="14">
        <f aca="true" t="shared" si="0" ref="G9:G19">D9*F9</f>
        <v>784.3000000000001</v>
      </c>
      <c r="H9" s="23" t="s">
        <v>337</v>
      </c>
      <c r="I9" s="24"/>
      <c r="J9" s="25"/>
    </row>
    <row r="10" spans="1:10" ht="15">
      <c r="A10" s="22"/>
      <c r="B10" s="19" t="s">
        <v>364</v>
      </c>
      <c r="C10" s="7" t="s">
        <v>14</v>
      </c>
      <c r="D10" s="16">
        <v>2.5</v>
      </c>
      <c r="E10" s="7"/>
      <c r="F10" s="7">
        <v>253</v>
      </c>
      <c r="G10" s="14">
        <f t="shared" si="0"/>
        <v>632.5</v>
      </c>
      <c r="H10" s="23" t="s">
        <v>31</v>
      </c>
      <c r="I10" s="24"/>
      <c r="J10" s="25"/>
    </row>
    <row r="11" spans="1:10" ht="15">
      <c r="A11" s="22"/>
      <c r="B11" s="19" t="s">
        <v>359</v>
      </c>
      <c r="C11" s="7" t="s">
        <v>14</v>
      </c>
      <c r="D11" s="16">
        <v>1</v>
      </c>
      <c r="E11" s="7"/>
      <c r="F11" s="7">
        <v>253</v>
      </c>
      <c r="G11" s="14">
        <f t="shared" si="0"/>
        <v>253</v>
      </c>
      <c r="H11" s="23" t="s">
        <v>31</v>
      </c>
      <c r="I11" s="24"/>
      <c r="J11" s="25"/>
    </row>
    <row r="12" spans="1:10" ht="15">
      <c r="A12" s="22"/>
      <c r="B12" s="19" t="s">
        <v>365</v>
      </c>
      <c r="C12" s="7" t="s">
        <v>14</v>
      </c>
      <c r="D12" s="16">
        <v>4.7</v>
      </c>
      <c r="E12" s="7"/>
      <c r="F12" s="7">
        <v>253</v>
      </c>
      <c r="G12" s="14">
        <f t="shared" si="0"/>
        <v>1189.1000000000001</v>
      </c>
      <c r="H12" s="23" t="s">
        <v>170</v>
      </c>
      <c r="I12" s="24"/>
      <c r="J12" s="25"/>
    </row>
    <row r="13" spans="1:10" ht="15">
      <c r="A13" s="22"/>
      <c r="B13" s="19" t="s">
        <v>353</v>
      </c>
      <c r="C13" s="7" t="s">
        <v>14</v>
      </c>
      <c r="D13" s="16">
        <v>7</v>
      </c>
      <c r="E13" s="7"/>
      <c r="F13" s="7">
        <v>253</v>
      </c>
      <c r="G13" s="14">
        <f t="shared" si="0"/>
        <v>1771</v>
      </c>
      <c r="H13" s="23" t="s">
        <v>31</v>
      </c>
      <c r="I13" s="24"/>
      <c r="J13" s="25"/>
    </row>
    <row r="14" spans="1:10" ht="15">
      <c r="A14" s="22"/>
      <c r="B14" s="19" t="s">
        <v>361</v>
      </c>
      <c r="C14" s="7" t="s">
        <v>14</v>
      </c>
      <c r="D14" s="16">
        <v>1</v>
      </c>
      <c r="E14" s="7"/>
      <c r="F14" s="7">
        <v>253</v>
      </c>
      <c r="G14" s="14">
        <f t="shared" si="0"/>
        <v>253</v>
      </c>
      <c r="H14" s="23" t="s">
        <v>42</v>
      </c>
      <c r="I14" s="24"/>
      <c r="J14" s="25"/>
    </row>
    <row r="15" spans="1:10" ht="15" customHeight="1">
      <c r="A15" s="22"/>
      <c r="B15" s="19" t="s">
        <v>339</v>
      </c>
      <c r="C15" s="7" t="s">
        <v>14</v>
      </c>
      <c r="D15" s="16">
        <v>0.3</v>
      </c>
      <c r="E15" s="7"/>
      <c r="F15" s="7">
        <v>253</v>
      </c>
      <c r="G15" s="14">
        <f t="shared" si="0"/>
        <v>75.89999999999999</v>
      </c>
      <c r="H15" s="23" t="s">
        <v>47</v>
      </c>
      <c r="I15" s="24"/>
      <c r="J15" s="25"/>
    </row>
    <row r="16" spans="1:10" ht="15" customHeight="1">
      <c r="A16" s="22"/>
      <c r="B16" s="19" t="s">
        <v>338</v>
      </c>
      <c r="C16" s="7" t="s">
        <v>14</v>
      </c>
      <c r="D16" s="16">
        <v>5</v>
      </c>
      <c r="E16" s="7"/>
      <c r="F16" s="7">
        <v>253</v>
      </c>
      <c r="G16" s="14">
        <f t="shared" si="0"/>
        <v>1265</v>
      </c>
      <c r="H16" s="23" t="s">
        <v>170</v>
      </c>
      <c r="I16" s="24"/>
      <c r="J16" s="25"/>
    </row>
    <row r="17" spans="1:10" ht="15" customHeight="1">
      <c r="A17" s="22"/>
      <c r="B17" s="19" t="s">
        <v>352</v>
      </c>
      <c r="C17" s="7" t="s">
        <v>14</v>
      </c>
      <c r="D17" s="16">
        <v>0.2</v>
      </c>
      <c r="E17" s="7"/>
      <c r="F17" s="7">
        <v>253</v>
      </c>
      <c r="G17" s="14">
        <f t="shared" si="0"/>
        <v>50.6</v>
      </c>
      <c r="H17" s="23" t="s">
        <v>170</v>
      </c>
      <c r="I17" s="24"/>
      <c r="J17" s="25"/>
    </row>
    <row r="18" spans="1:10" ht="15">
      <c r="A18" s="22"/>
      <c r="B18" s="19" t="s">
        <v>354</v>
      </c>
      <c r="C18" s="7" t="s">
        <v>14</v>
      </c>
      <c r="D18" s="16">
        <v>10.5</v>
      </c>
      <c r="E18" s="7"/>
      <c r="F18" s="7">
        <v>253</v>
      </c>
      <c r="G18" s="14">
        <f t="shared" si="0"/>
        <v>2656.5</v>
      </c>
      <c r="H18" s="23" t="s">
        <v>170</v>
      </c>
      <c r="I18" s="24"/>
      <c r="J18" s="25"/>
    </row>
    <row r="19" spans="1:10" ht="15">
      <c r="A19" s="22"/>
      <c r="B19" s="19" t="s">
        <v>376</v>
      </c>
      <c r="C19" s="7" t="s">
        <v>14</v>
      </c>
      <c r="D19" s="16">
        <v>2</v>
      </c>
      <c r="E19" s="7"/>
      <c r="F19" s="7">
        <v>253</v>
      </c>
      <c r="G19" s="14">
        <f t="shared" si="0"/>
        <v>506</v>
      </c>
      <c r="H19" s="23" t="s">
        <v>29</v>
      </c>
      <c r="I19" s="24"/>
      <c r="J19" s="25"/>
    </row>
    <row r="20" spans="1:10" ht="15.75">
      <c r="A20" s="7"/>
      <c r="B20" s="26" t="s">
        <v>17</v>
      </c>
      <c r="C20" s="26" t="s">
        <v>14</v>
      </c>
      <c r="D20" s="31">
        <f>SUM(D8:D19)</f>
        <v>41.5</v>
      </c>
      <c r="E20" s="26"/>
      <c r="F20" s="26"/>
      <c r="G20" s="30">
        <f>SUM(G8:G19)</f>
        <v>10499.5</v>
      </c>
      <c r="H20" s="43"/>
      <c r="I20" s="44"/>
      <c r="J20" s="45"/>
    </row>
    <row r="21" spans="1:10" ht="15.75">
      <c r="A21" s="7"/>
      <c r="B21" s="52" t="s">
        <v>21</v>
      </c>
      <c r="C21" s="53"/>
      <c r="D21" s="53"/>
      <c r="E21" s="53"/>
      <c r="F21" s="53"/>
      <c r="G21" s="53"/>
      <c r="H21" s="53"/>
      <c r="I21" s="53"/>
      <c r="J21" s="54"/>
    </row>
    <row r="22" spans="1:10" ht="15">
      <c r="A22" s="28"/>
      <c r="B22" s="19" t="s">
        <v>338</v>
      </c>
      <c r="C22" s="7" t="s">
        <v>18</v>
      </c>
      <c r="D22" s="9">
        <v>1</v>
      </c>
      <c r="E22" s="7">
        <v>148.42</v>
      </c>
      <c r="F22" s="14">
        <f>E22*1.065</f>
        <v>158.0673</v>
      </c>
      <c r="G22" s="14">
        <f>D22*F22</f>
        <v>158.0673</v>
      </c>
      <c r="H22" s="43" t="s">
        <v>29</v>
      </c>
      <c r="I22" s="44"/>
      <c r="J22" s="45"/>
    </row>
    <row r="23" spans="1:10" ht="15">
      <c r="A23" s="28"/>
      <c r="B23" s="19" t="s">
        <v>387</v>
      </c>
      <c r="C23" s="7" t="s">
        <v>18</v>
      </c>
      <c r="D23" s="9">
        <v>2</v>
      </c>
      <c r="E23" s="7">
        <v>148.42</v>
      </c>
      <c r="F23" s="14">
        <f aca="true" t="shared" si="1" ref="F23:F38">E23*1.065</f>
        <v>158.0673</v>
      </c>
      <c r="G23" s="14">
        <f aca="true" t="shared" si="2" ref="G23:G38">D23*F23</f>
        <v>316.1346</v>
      </c>
      <c r="H23" s="43" t="s">
        <v>29</v>
      </c>
      <c r="I23" s="44"/>
      <c r="J23" s="45"/>
    </row>
    <row r="24" spans="1:10" ht="15">
      <c r="A24" s="28"/>
      <c r="B24" s="19" t="s">
        <v>340</v>
      </c>
      <c r="C24" s="7" t="s">
        <v>18</v>
      </c>
      <c r="D24" s="9">
        <v>1</v>
      </c>
      <c r="E24" s="7">
        <v>148.42</v>
      </c>
      <c r="F24" s="14">
        <f t="shared" si="1"/>
        <v>158.0673</v>
      </c>
      <c r="G24" s="14">
        <f t="shared" si="2"/>
        <v>158.0673</v>
      </c>
      <c r="H24" s="43" t="s">
        <v>29</v>
      </c>
      <c r="I24" s="44"/>
      <c r="J24" s="45"/>
    </row>
    <row r="25" spans="1:10" ht="15">
      <c r="A25" s="28"/>
      <c r="B25" s="19" t="s">
        <v>368</v>
      </c>
      <c r="C25" s="7" t="s">
        <v>18</v>
      </c>
      <c r="D25" s="9">
        <v>1</v>
      </c>
      <c r="E25" s="7">
        <v>148.42</v>
      </c>
      <c r="F25" s="14">
        <f t="shared" si="1"/>
        <v>158.0673</v>
      </c>
      <c r="G25" s="14">
        <f t="shared" si="2"/>
        <v>158.0673</v>
      </c>
      <c r="H25" s="43" t="s">
        <v>29</v>
      </c>
      <c r="I25" s="44"/>
      <c r="J25" s="45"/>
    </row>
    <row r="26" spans="1:10" ht="15">
      <c r="A26" s="28"/>
      <c r="B26" s="19" t="s">
        <v>366</v>
      </c>
      <c r="C26" s="7" t="s">
        <v>18</v>
      </c>
      <c r="D26" s="9">
        <v>3</v>
      </c>
      <c r="E26" s="7">
        <v>148.42</v>
      </c>
      <c r="F26" s="14">
        <f t="shared" si="1"/>
        <v>158.0673</v>
      </c>
      <c r="G26" s="14">
        <f t="shared" si="2"/>
        <v>474.20189999999997</v>
      </c>
      <c r="H26" s="43" t="s">
        <v>29</v>
      </c>
      <c r="I26" s="44"/>
      <c r="J26" s="45"/>
    </row>
    <row r="27" spans="1:10" ht="15">
      <c r="A27" s="28"/>
      <c r="B27" s="19" t="s">
        <v>388</v>
      </c>
      <c r="C27" s="7" t="s">
        <v>18</v>
      </c>
      <c r="D27" s="9">
        <v>3</v>
      </c>
      <c r="E27" s="7">
        <v>148.42</v>
      </c>
      <c r="F27" s="14">
        <f t="shared" si="1"/>
        <v>158.0673</v>
      </c>
      <c r="G27" s="14">
        <f t="shared" si="2"/>
        <v>474.20189999999997</v>
      </c>
      <c r="H27" s="43" t="s">
        <v>29</v>
      </c>
      <c r="I27" s="44"/>
      <c r="J27" s="45"/>
    </row>
    <row r="28" spans="1:10" ht="15">
      <c r="A28" s="28"/>
      <c r="B28" s="19" t="s">
        <v>384</v>
      </c>
      <c r="C28" s="7" t="s">
        <v>18</v>
      </c>
      <c r="D28" s="9">
        <v>3</v>
      </c>
      <c r="E28" s="7">
        <v>148.42</v>
      </c>
      <c r="F28" s="14">
        <f t="shared" si="1"/>
        <v>158.0673</v>
      </c>
      <c r="G28" s="14">
        <f t="shared" si="2"/>
        <v>474.20189999999997</v>
      </c>
      <c r="H28" s="43" t="s">
        <v>29</v>
      </c>
      <c r="I28" s="44"/>
      <c r="J28" s="45"/>
    </row>
    <row r="29" spans="1:10" ht="15">
      <c r="A29" s="28"/>
      <c r="B29" s="19" t="s">
        <v>390</v>
      </c>
      <c r="C29" s="7" t="s">
        <v>18</v>
      </c>
      <c r="D29" s="9">
        <v>2</v>
      </c>
      <c r="E29" s="7">
        <v>148.42</v>
      </c>
      <c r="F29" s="14">
        <f t="shared" si="1"/>
        <v>158.0673</v>
      </c>
      <c r="G29" s="14">
        <f t="shared" si="2"/>
        <v>316.1346</v>
      </c>
      <c r="H29" s="43" t="s">
        <v>29</v>
      </c>
      <c r="I29" s="44"/>
      <c r="J29" s="45"/>
    </row>
    <row r="30" spans="1:10" ht="15">
      <c r="A30" s="28"/>
      <c r="B30" s="19" t="s">
        <v>383</v>
      </c>
      <c r="C30" s="7" t="s">
        <v>18</v>
      </c>
      <c r="D30" s="9">
        <v>3</v>
      </c>
      <c r="E30" s="7">
        <v>148.42</v>
      </c>
      <c r="F30" s="14">
        <f t="shared" si="1"/>
        <v>158.0673</v>
      </c>
      <c r="G30" s="14">
        <f t="shared" si="2"/>
        <v>474.20189999999997</v>
      </c>
      <c r="H30" s="43" t="s">
        <v>29</v>
      </c>
      <c r="I30" s="44"/>
      <c r="J30" s="45"/>
    </row>
    <row r="31" spans="1:10" ht="15">
      <c r="A31" s="28"/>
      <c r="B31" s="19" t="s">
        <v>385</v>
      </c>
      <c r="C31" s="7" t="s">
        <v>18</v>
      </c>
      <c r="D31" s="9">
        <v>2</v>
      </c>
      <c r="E31" s="7">
        <v>148.42</v>
      </c>
      <c r="F31" s="14">
        <f t="shared" si="1"/>
        <v>158.0673</v>
      </c>
      <c r="G31" s="14">
        <f t="shared" si="2"/>
        <v>316.1346</v>
      </c>
      <c r="H31" s="43" t="s">
        <v>29</v>
      </c>
      <c r="I31" s="44"/>
      <c r="J31" s="45"/>
    </row>
    <row r="32" spans="1:10" ht="15">
      <c r="A32" s="28"/>
      <c r="B32" s="19" t="s">
        <v>377</v>
      </c>
      <c r="C32" s="7" t="s">
        <v>18</v>
      </c>
      <c r="D32" s="9">
        <v>2</v>
      </c>
      <c r="E32" s="7">
        <v>148.42</v>
      </c>
      <c r="F32" s="14">
        <f t="shared" si="1"/>
        <v>158.0673</v>
      </c>
      <c r="G32" s="14">
        <f t="shared" si="2"/>
        <v>316.1346</v>
      </c>
      <c r="H32" s="43" t="s">
        <v>29</v>
      </c>
      <c r="I32" s="44"/>
      <c r="J32" s="45"/>
    </row>
    <row r="33" spans="1:10" ht="15">
      <c r="A33" s="28"/>
      <c r="B33" s="19" t="s">
        <v>389</v>
      </c>
      <c r="C33" s="7" t="s">
        <v>18</v>
      </c>
      <c r="D33" s="9">
        <v>2</v>
      </c>
      <c r="E33" s="7">
        <v>148.42</v>
      </c>
      <c r="F33" s="14">
        <f t="shared" si="1"/>
        <v>158.0673</v>
      </c>
      <c r="G33" s="14">
        <f t="shared" si="2"/>
        <v>316.1346</v>
      </c>
      <c r="H33" s="43" t="s">
        <v>29</v>
      </c>
      <c r="I33" s="44"/>
      <c r="J33" s="45"/>
    </row>
    <row r="34" spans="1:10" ht="15">
      <c r="A34" s="28"/>
      <c r="B34" s="19" t="s">
        <v>380</v>
      </c>
      <c r="C34" s="7" t="s">
        <v>18</v>
      </c>
      <c r="D34" s="9">
        <v>4</v>
      </c>
      <c r="E34" s="7">
        <v>148.42</v>
      </c>
      <c r="F34" s="14">
        <f t="shared" si="1"/>
        <v>158.0673</v>
      </c>
      <c r="G34" s="14">
        <f t="shared" si="2"/>
        <v>632.2692</v>
      </c>
      <c r="H34" s="43" t="s">
        <v>29</v>
      </c>
      <c r="I34" s="44"/>
      <c r="J34" s="45"/>
    </row>
    <row r="35" spans="1:10" ht="15">
      <c r="A35" s="28"/>
      <c r="B35" s="19" t="s">
        <v>382</v>
      </c>
      <c r="C35" s="7" t="s">
        <v>18</v>
      </c>
      <c r="D35" s="9">
        <v>1</v>
      </c>
      <c r="E35" s="7">
        <v>148.42</v>
      </c>
      <c r="F35" s="14">
        <f t="shared" si="1"/>
        <v>158.0673</v>
      </c>
      <c r="G35" s="14">
        <f t="shared" si="2"/>
        <v>158.0673</v>
      </c>
      <c r="H35" s="43" t="s">
        <v>29</v>
      </c>
      <c r="I35" s="44"/>
      <c r="J35" s="45"/>
    </row>
    <row r="36" spans="1:10" ht="15">
      <c r="A36" s="28"/>
      <c r="B36" s="19" t="s">
        <v>378</v>
      </c>
      <c r="C36" s="7" t="s">
        <v>18</v>
      </c>
      <c r="D36" s="9">
        <v>2</v>
      </c>
      <c r="E36" s="7">
        <v>148.42</v>
      </c>
      <c r="F36" s="14">
        <f t="shared" si="1"/>
        <v>158.0673</v>
      </c>
      <c r="G36" s="14">
        <f t="shared" si="2"/>
        <v>316.1346</v>
      </c>
      <c r="H36" s="43" t="s">
        <v>29</v>
      </c>
      <c r="I36" s="44"/>
      <c r="J36" s="45"/>
    </row>
    <row r="37" spans="1:10" ht="15">
      <c r="A37" s="28"/>
      <c r="B37" s="19" t="s">
        <v>379</v>
      </c>
      <c r="C37" s="7" t="s">
        <v>18</v>
      </c>
      <c r="D37" s="9">
        <v>2</v>
      </c>
      <c r="E37" s="7">
        <v>148.42</v>
      </c>
      <c r="F37" s="14">
        <f t="shared" si="1"/>
        <v>158.0673</v>
      </c>
      <c r="G37" s="14">
        <f t="shared" si="2"/>
        <v>316.1346</v>
      </c>
      <c r="H37" s="43" t="s">
        <v>29</v>
      </c>
      <c r="I37" s="44"/>
      <c r="J37" s="45"/>
    </row>
    <row r="38" spans="1:10" ht="15">
      <c r="A38" s="28"/>
      <c r="B38" s="19" t="s">
        <v>381</v>
      </c>
      <c r="C38" s="7" t="s">
        <v>18</v>
      </c>
      <c r="D38" s="9">
        <v>3</v>
      </c>
      <c r="E38" s="7">
        <v>148.42</v>
      </c>
      <c r="F38" s="14">
        <f t="shared" si="1"/>
        <v>158.0673</v>
      </c>
      <c r="G38" s="14">
        <f t="shared" si="2"/>
        <v>474.20189999999997</v>
      </c>
      <c r="H38" s="43" t="s">
        <v>29</v>
      </c>
      <c r="I38" s="44"/>
      <c r="J38" s="45"/>
    </row>
    <row r="39" spans="1:10" ht="15.75">
      <c r="A39" s="26"/>
      <c r="B39" s="26" t="s">
        <v>17</v>
      </c>
      <c r="C39" s="26" t="s">
        <v>18</v>
      </c>
      <c r="D39" s="29">
        <f>SUM(D22:D38)</f>
        <v>37</v>
      </c>
      <c r="E39" s="26"/>
      <c r="F39" s="26"/>
      <c r="G39" s="30">
        <f>SUM(G22:G38)</f>
        <v>5848.4901</v>
      </c>
      <c r="H39" s="55"/>
      <c r="I39" s="56"/>
      <c r="J39" s="57"/>
    </row>
    <row r="40" spans="1:10" ht="15.75">
      <c r="A40" s="7"/>
      <c r="B40" s="52" t="s">
        <v>20</v>
      </c>
      <c r="C40" s="53"/>
      <c r="D40" s="53"/>
      <c r="E40" s="53"/>
      <c r="F40" s="53"/>
      <c r="G40" s="53"/>
      <c r="H40" s="53"/>
      <c r="I40" s="53"/>
      <c r="J40" s="54"/>
    </row>
    <row r="41" spans="1:10" ht="15">
      <c r="A41" s="28"/>
      <c r="B41" s="19" t="s">
        <v>367</v>
      </c>
      <c r="C41" s="7" t="s">
        <v>18</v>
      </c>
      <c r="D41" s="9">
        <v>1</v>
      </c>
      <c r="E41" s="7"/>
      <c r="F41" s="7">
        <v>862</v>
      </c>
      <c r="G41" s="7">
        <f>D41*F41</f>
        <v>862</v>
      </c>
      <c r="H41" s="43" t="s">
        <v>29</v>
      </c>
      <c r="I41" s="44"/>
      <c r="J41" s="45"/>
    </row>
    <row r="42" spans="1:10" ht="15">
      <c r="A42" s="28"/>
      <c r="B42" s="19" t="s">
        <v>386</v>
      </c>
      <c r="C42" s="7" t="s">
        <v>18</v>
      </c>
      <c r="D42" s="9">
        <v>1</v>
      </c>
      <c r="E42" s="7"/>
      <c r="F42" s="7">
        <v>862</v>
      </c>
      <c r="G42" s="7">
        <f>D42*F42</f>
        <v>862</v>
      </c>
      <c r="H42" s="43" t="s">
        <v>29</v>
      </c>
      <c r="I42" s="44"/>
      <c r="J42" s="45"/>
    </row>
    <row r="43" spans="1:10" ht="15.75">
      <c r="A43" s="26"/>
      <c r="B43" s="26" t="s">
        <v>17</v>
      </c>
      <c r="C43" s="26" t="s">
        <v>18</v>
      </c>
      <c r="D43" s="29">
        <f>SUM(D41:D42)</f>
        <v>2</v>
      </c>
      <c r="E43" s="26"/>
      <c r="F43" s="26"/>
      <c r="G43" s="26">
        <f>SUM(G41:G42)</f>
        <v>1724</v>
      </c>
      <c r="H43" s="55"/>
      <c r="I43" s="56"/>
      <c r="J43" s="57"/>
    </row>
    <row r="44" spans="1:10" ht="15.75">
      <c r="A44" s="7"/>
      <c r="B44" s="52" t="s">
        <v>22</v>
      </c>
      <c r="C44" s="53"/>
      <c r="D44" s="53"/>
      <c r="E44" s="53"/>
      <c r="F44" s="53"/>
      <c r="G44" s="53"/>
      <c r="H44" s="53"/>
      <c r="I44" s="53"/>
      <c r="J44" s="54"/>
    </row>
    <row r="45" spans="1:10" ht="15">
      <c r="A45" s="22"/>
      <c r="B45" s="19" t="s">
        <v>331</v>
      </c>
      <c r="C45" s="7" t="s">
        <v>18</v>
      </c>
      <c r="D45" s="9">
        <v>2</v>
      </c>
      <c r="E45" s="7">
        <v>192.02</v>
      </c>
      <c r="F45" s="14">
        <f>E45*1.065</f>
        <v>204.50130000000001</v>
      </c>
      <c r="G45" s="14">
        <f>D45*F45</f>
        <v>409.00260000000003</v>
      </c>
      <c r="H45" s="43" t="s">
        <v>34</v>
      </c>
      <c r="I45" s="44"/>
      <c r="J45" s="45"/>
    </row>
    <row r="46" spans="1:10" ht="15">
      <c r="A46" s="22"/>
      <c r="B46" s="19" t="s">
        <v>351</v>
      </c>
      <c r="C46" s="7" t="s">
        <v>18</v>
      </c>
      <c r="D46" s="9">
        <v>1</v>
      </c>
      <c r="E46" s="7">
        <v>192.02</v>
      </c>
      <c r="F46" s="14">
        <f aca="true" t="shared" si="3" ref="F46:F54">E46*1.065</f>
        <v>204.50130000000001</v>
      </c>
      <c r="G46" s="14">
        <f aca="true" t="shared" si="4" ref="G46:G54">D46*F46</f>
        <v>204.50130000000001</v>
      </c>
      <c r="H46" s="43" t="s">
        <v>34</v>
      </c>
      <c r="I46" s="44"/>
      <c r="J46" s="45"/>
    </row>
    <row r="47" spans="1:10" ht="15">
      <c r="A47" s="22"/>
      <c r="B47" s="19" t="s">
        <v>357</v>
      </c>
      <c r="C47" s="7" t="s">
        <v>18</v>
      </c>
      <c r="D47" s="9">
        <v>2</v>
      </c>
      <c r="E47" s="7">
        <v>192.02</v>
      </c>
      <c r="F47" s="14">
        <f t="shared" si="3"/>
        <v>204.50130000000001</v>
      </c>
      <c r="G47" s="14">
        <f t="shared" si="4"/>
        <v>409.00260000000003</v>
      </c>
      <c r="H47" s="43" t="s">
        <v>34</v>
      </c>
      <c r="I47" s="44"/>
      <c r="J47" s="45"/>
    </row>
    <row r="48" spans="1:10" ht="15">
      <c r="A48" s="22"/>
      <c r="B48" s="19" t="s">
        <v>358</v>
      </c>
      <c r="C48" s="7" t="s">
        <v>18</v>
      </c>
      <c r="D48" s="9">
        <v>3</v>
      </c>
      <c r="E48" s="7">
        <v>192.02</v>
      </c>
      <c r="F48" s="14">
        <f t="shared" si="3"/>
        <v>204.50130000000001</v>
      </c>
      <c r="G48" s="14">
        <f t="shared" si="4"/>
        <v>613.5039</v>
      </c>
      <c r="H48" s="43" t="s">
        <v>34</v>
      </c>
      <c r="I48" s="44"/>
      <c r="J48" s="45"/>
    </row>
    <row r="49" spans="1:10" ht="15">
      <c r="A49" s="22"/>
      <c r="B49" s="19" t="s">
        <v>362</v>
      </c>
      <c r="C49" s="7" t="s">
        <v>18</v>
      </c>
      <c r="D49" s="9">
        <v>4</v>
      </c>
      <c r="E49" s="7">
        <v>192.02</v>
      </c>
      <c r="F49" s="14">
        <f t="shared" si="3"/>
        <v>204.50130000000001</v>
      </c>
      <c r="G49" s="14">
        <f t="shared" si="4"/>
        <v>818.0052000000001</v>
      </c>
      <c r="H49" s="43" t="s">
        <v>34</v>
      </c>
      <c r="I49" s="44"/>
      <c r="J49" s="45"/>
    </row>
    <row r="50" spans="1:10" ht="15">
      <c r="A50" s="22"/>
      <c r="B50" s="19" t="s">
        <v>283</v>
      </c>
      <c r="C50" s="7" t="s">
        <v>18</v>
      </c>
      <c r="D50" s="9">
        <v>1</v>
      </c>
      <c r="E50" s="7">
        <v>192.02</v>
      </c>
      <c r="F50" s="14">
        <f t="shared" si="3"/>
        <v>204.50130000000001</v>
      </c>
      <c r="G50" s="14">
        <f t="shared" si="4"/>
        <v>204.50130000000001</v>
      </c>
      <c r="H50" s="43" t="s">
        <v>34</v>
      </c>
      <c r="I50" s="44"/>
      <c r="J50" s="45"/>
    </row>
    <row r="51" spans="1:10" ht="15">
      <c r="A51" s="22"/>
      <c r="B51" s="19" t="s">
        <v>359</v>
      </c>
      <c r="C51" s="7" t="s">
        <v>18</v>
      </c>
      <c r="D51" s="9">
        <v>1</v>
      </c>
      <c r="E51" s="7">
        <v>192.02</v>
      </c>
      <c r="F51" s="14">
        <f t="shared" si="3"/>
        <v>204.50130000000001</v>
      </c>
      <c r="G51" s="14">
        <f t="shared" si="4"/>
        <v>204.50130000000001</v>
      </c>
      <c r="H51" s="43" t="s">
        <v>34</v>
      </c>
      <c r="I51" s="44"/>
      <c r="J51" s="45"/>
    </row>
    <row r="52" spans="1:10" ht="15">
      <c r="A52" s="22"/>
      <c r="B52" s="19" t="s">
        <v>342</v>
      </c>
      <c r="C52" s="7" t="s">
        <v>18</v>
      </c>
      <c r="D52" s="9">
        <v>3</v>
      </c>
      <c r="E52" s="7">
        <v>192.02</v>
      </c>
      <c r="F52" s="14">
        <f t="shared" si="3"/>
        <v>204.50130000000001</v>
      </c>
      <c r="G52" s="14">
        <f t="shared" si="4"/>
        <v>613.5039</v>
      </c>
      <c r="H52" s="43" t="s">
        <v>34</v>
      </c>
      <c r="I52" s="44"/>
      <c r="J52" s="45"/>
    </row>
    <row r="53" spans="1:10" ht="15">
      <c r="A53" s="22"/>
      <c r="B53" s="19" t="s">
        <v>374</v>
      </c>
      <c r="C53" s="7" t="s">
        <v>18</v>
      </c>
      <c r="D53" s="9">
        <v>1</v>
      </c>
      <c r="E53" s="7">
        <v>192.02</v>
      </c>
      <c r="F53" s="14">
        <f t="shared" si="3"/>
        <v>204.50130000000001</v>
      </c>
      <c r="G53" s="14">
        <f t="shared" si="4"/>
        <v>204.50130000000001</v>
      </c>
      <c r="H53" s="43" t="s">
        <v>34</v>
      </c>
      <c r="I53" s="44"/>
      <c r="J53" s="45"/>
    </row>
    <row r="54" spans="1:10" ht="15">
      <c r="A54" s="22"/>
      <c r="B54" s="19" t="s">
        <v>375</v>
      </c>
      <c r="C54" s="7" t="s">
        <v>18</v>
      </c>
      <c r="D54" s="9">
        <v>4</v>
      </c>
      <c r="E54" s="7">
        <v>192.02</v>
      </c>
      <c r="F54" s="14">
        <f t="shared" si="3"/>
        <v>204.50130000000001</v>
      </c>
      <c r="G54" s="14">
        <f t="shared" si="4"/>
        <v>818.0052000000001</v>
      </c>
      <c r="H54" s="43" t="s">
        <v>34</v>
      </c>
      <c r="I54" s="44"/>
      <c r="J54" s="45"/>
    </row>
    <row r="55" spans="1:10" ht="15.75">
      <c r="A55" s="26"/>
      <c r="B55" s="26" t="s">
        <v>17</v>
      </c>
      <c r="C55" s="26" t="s">
        <v>18</v>
      </c>
      <c r="D55" s="29">
        <f>SUM(D45:D54)</f>
        <v>22</v>
      </c>
      <c r="E55" s="26"/>
      <c r="F55" s="26"/>
      <c r="G55" s="30">
        <f>SUM(G45:G54)</f>
        <v>4499.0286</v>
      </c>
      <c r="H55" s="55"/>
      <c r="I55" s="56"/>
      <c r="J55" s="57"/>
    </row>
    <row r="56" spans="1:10" ht="15.75">
      <c r="A56" s="7"/>
      <c r="B56" s="52" t="s">
        <v>23</v>
      </c>
      <c r="C56" s="53"/>
      <c r="D56" s="53"/>
      <c r="E56" s="53"/>
      <c r="F56" s="53"/>
      <c r="G56" s="53"/>
      <c r="H56" s="53"/>
      <c r="I56" s="53"/>
      <c r="J56" s="54"/>
    </row>
    <row r="57" spans="1:10" ht="15">
      <c r="A57" s="7"/>
      <c r="B57" s="19" t="s">
        <v>59</v>
      </c>
      <c r="C57" s="7" t="s">
        <v>18</v>
      </c>
      <c r="D57" s="9">
        <v>1</v>
      </c>
      <c r="E57" s="14">
        <v>170.62</v>
      </c>
      <c r="F57" s="14">
        <f>E57*1.065</f>
        <v>181.7103</v>
      </c>
      <c r="G57" s="14">
        <f>D57*F57</f>
        <v>181.7103</v>
      </c>
      <c r="H57" s="43" t="s">
        <v>15</v>
      </c>
      <c r="I57" s="44"/>
      <c r="J57" s="45"/>
    </row>
    <row r="58" spans="1:10" ht="15">
      <c r="A58" s="7"/>
      <c r="B58" s="19" t="s">
        <v>355</v>
      </c>
      <c r="C58" s="7" t="s">
        <v>18</v>
      </c>
      <c r="D58" s="9">
        <v>5</v>
      </c>
      <c r="E58" s="14">
        <v>170.62</v>
      </c>
      <c r="F58" s="14">
        <f>E58*1.065</f>
        <v>181.7103</v>
      </c>
      <c r="G58" s="14">
        <f>D58*F58</f>
        <v>908.5514999999999</v>
      </c>
      <c r="H58" s="43" t="s">
        <v>15</v>
      </c>
      <c r="I58" s="44"/>
      <c r="J58" s="45"/>
    </row>
    <row r="59" spans="1:10" ht="15">
      <c r="A59" s="7"/>
      <c r="B59" s="19" t="s">
        <v>374</v>
      </c>
      <c r="C59" s="7" t="s">
        <v>18</v>
      </c>
      <c r="D59" s="9">
        <v>2</v>
      </c>
      <c r="E59" s="14">
        <v>170.62</v>
      </c>
      <c r="F59" s="14">
        <f>E59*1.065</f>
        <v>181.7103</v>
      </c>
      <c r="G59" s="14">
        <f>D59*F59</f>
        <v>363.4206</v>
      </c>
      <c r="H59" s="43" t="s">
        <v>15</v>
      </c>
      <c r="I59" s="44"/>
      <c r="J59" s="45"/>
    </row>
    <row r="60" spans="1:10" ht="15.75">
      <c r="A60" s="26"/>
      <c r="B60" s="26" t="s">
        <v>19</v>
      </c>
      <c r="C60" s="26" t="s">
        <v>18</v>
      </c>
      <c r="D60" s="29">
        <f>SUM(D57:D59)</f>
        <v>8</v>
      </c>
      <c r="E60" s="26"/>
      <c r="F60" s="26"/>
      <c r="G60" s="30">
        <f>SUM(G57:G59)</f>
        <v>1453.6824</v>
      </c>
      <c r="H60" s="55"/>
      <c r="I60" s="56"/>
      <c r="J60" s="57"/>
    </row>
    <row r="61" spans="1:10" ht="15.75">
      <c r="A61" s="7"/>
      <c r="B61" s="52" t="s">
        <v>39</v>
      </c>
      <c r="C61" s="53"/>
      <c r="D61" s="53"/>
      <c r="E61" s="53"/>
      <c r="F61" s="53"/>
      <c r="G61" s="53"/>
      <c r="H61" s="53"/>
      <c r="I61" s="53"/>
      <c r="J61" s="54"/>
    </row>
    <row r="62" spans="1:10" ht="15">
      <c r="A62" s="7"/>
      <c r="B62" s="19" t="s">
        <v>356</v>
      </c>
      <c r="C62" s="7" t="s">
        <v>18</v>
      </c>
      <c r="D62" s="9">
        <v>1</v>
      </c>
      <c r="E62" s="14">
        <v>180.07</v>
      </c>
      <c r="F62" s="14">
        <f>E62*1.0645</f>
        <v>191.684515</v>
      </c>
      <c r="G62" s="14">
        <f>D62*F62</f>
        <v>191.684515</v>
      </c>
      <c r="H62" s="43" t="s">
        <v>15</v>
      </c>
      <c r="I62" s="44"/>
      <c r="J62" s="45"/>
    </row>
    <row r="63" spans="1:10" ht="15.75">
      <c r="A63" s="26"/>
      <c r="B63" s="26" t="s">
        <v>19</v>
      </c>
      <c r="C63" s="26" t="s">
        <v>18</v>
      </c>
      <c r="D63" s="29">
        <f>SUM(D62:D62)</f>
        <v>1</v>
      </c>
      <c r="E63" s="26"/>
      <c r="F63" s="26"/>
      <c r="G63" s="30">
        <f>SUM(G62:G62)</f>
        <v>191.684515</v>
      </c>
      <c r="H63" s="55"/>
      <c r="I63" s="56"/>
      <c r="J63" s="57"/>
    </row>
    <row r="64" spans="1:10" ht="15.75">
      <c r="A64" s="7"/>
      <c r="B64" s="52" t="s">
        <v>343</v>
      </c>
      <c r="C64" s="53"/>
      <c r="D64" s="53"/>
      <c r="E64" s="53"/>
      <c r="F64" s="53"/>
      <c r="G64" s="53"/>
      <c r="H64" s="53"/>
      <c r="I64" s="53"/>
      <c r="J64" s="54"/>
    </row>
    <row r="65" spans="1:10" ht="15">
      <c r="A65" s="7"/>
      <c r="B65" s="19" t="s">
        <v>344</v>
      </c>
      <c r="C65" s="7" t="s">
        <v>18</v>
      </c>
      <c r="D65" s="9">
        <v>6</v>
      </c>
      <c r="E65" s="14">
        <v>972.06</v>
      </c>
      <c r="F65" s="14">
        <f>E65*1.065</f>
        <v>1035.2439</v>
      </c>
      <c r="G65" s="14">
        <f>D65*F65</f>
        <v>6211.4634</v>
      </c>
      <c r="H65" s="43" t="s">
        <v>346</v>
      </c>
      <c r="I65" s="44"/>
      <c r="J65" s="45"/>
    </row>
    <row r="66" spans="1:10" ht="15">
      <c r="A66" s="7"/>
      <c r="B66" s="19" t="s">
        <v>370</v>
      </c>
      <c r="C66" s="7" t="s">
        <v>18</v>
      </c>
      <c r="D66" s="9">
        <v>3</v>
      </c>
      <c r="E66" s="14">
        <v>972.06</v>
      </c>
      <c r="F66" s="14">
        <f>E66*1.065</f>
        <v>1035.2439</v>
      </c>
      <c r="G66" s="14">
        <f>D66*F66</f>
        <v>3105.7317</v>
      </c>
      <c r="H66" s="43" t="s">
        <v>346</v>
      </c>
      <c r="I66" s="44"/>
      <c r="J66" s="45"/>
    </row>
    <row r="67" spans="1:10" ht="15">
      <c r="A67" s="7"/>
      <c r="B67" s="19" t="s">
        <v>223</v>
      </c>
      <c r="C67" s="7" t="s">
        <v>18</v>
      </c>
      <c r="D67" s="9">
        <v>3</v>
      </c>
      <c r="E67" s="14">
        <v>972.06</v>
      </c>
      <c r="F67" s="14">
        <f>E67*1.065</f>
        <v>1035.2439</v>
      </c>
      <c r="G67" s="14">
        <f>D67*F67</f>
        <v>3105.7317</v>
      </c>
      <c r="H67" s="43" t="s">
        <v>346</v>
      </c>
      <c r="I67" s="44"/>
      <c r="J67" s="45"/>
    </row>
    <row r="68" spans="1:10" ht="15">
      <c r="A68" s="7"/>
      <c r="B68" s="19" t="s">
        <v>369</v>
      </c>
      <c r="C68" s="7" t="s">
        <v>18</v>
      </c>
      <c r="D68" s="9">
        <v>6</v>
      </c>
      <c r="E68" s="14">
        <v>972.06</v>
      </c>
      <c r="F68" s="14">
        <f>E68*1.065</f>
        <v>1035.2439</v>
      </c>
      <c r="G68" s="14">
        <f>D68*F68</f>
        <v>6211.4634</v>
      </c>
      <c r="H68" s="43" t="s">
        <v>346</v>
      </c>
      <c r="I68" s="44"/>
      <c r="J68" s="45"/>
    </row>
    <row r="69" spans="1:10" ht="15">
      <c r="A69" s="7"/>
      <c r="B69" s="19" t="s">
        <v>345</v>
      </c>
      <c r="C69" s="7" t="s">
        <v>18</v>
      </c>
      <c r="D69" s="9">
        <v>3</v>
      </c>
      <c r="E69" s="14">
        <v>972.06</v>
      </c>
      <c r="F69" s="14">
        <f>E69*1.065</f>
        <v>1035.2439</v>
      </c>
      <c r="G69" s="14">
        <f>D69*F69</f>
        <v>3105.7317</v>
      </c>
      <c r="H69" s="43" t="s">
        <v>346</v>
      </c>
      <c r="I69" s="44"/>
      <c r="J69" s="45"/>
    </row>
    <row r="70" spans="1:10" ht="15.75">
      <c r="A70" s="26"/>
      <c r="B70" s="26" t="s">
        <v>19</v>
      </c>
      <c r="C70" s="26" t="s">
        <v>18</v>
      </c>
      <c r="D70" s="29">
        <f>SUM(D65:D69)</f>
        <v>21</v>
      </c>
      <c r="E70" s="26"/>
      <c r="F70" s="26"/>
      <c r="G70" s="30">
        <f>SUM(G65:G69)</f>
        <v>21740.1219</v>
      </c>
      <c r="H70" s="55"/>
      <c r="I70" s="56"/>
      <c r="J70" s="57"/>
    </row>
    <row r="71" spans="1:10" ht="15.75">
      <c r="A71" s="7"/>
      <c r="B71" s="52" t="s">
        <v>32</v>
      </c>
      <c r="C71" s="44"/>
      <c r="D71" s="44"/>
      <c r="E71" s="44"/>
      <c r="F71" s="44"/>
      <c r="G71" s="44"/>
      <c r="H71" s="44"/>
      <c r="I71" s="44"/>
      <c r="J71" s="45"/>
    </row>
    <row r="72" spans="1:10" ht="15">
      <c r="A72" s="7"/>
      <c r="B72" s="19" t="s">
        <v>363</v>
      </c>
      <c r="C72" s="7" t="s">
        <v>18</v>
      </c>
      <c r="D72" s="15">
        <v>8</v>
      </c>
      <c r="E72" s="7"/>
      <c r="F72" s="20">
        <v>455</v>
      </c>
      <c r="G72" s="20">
        <f>D72*F72</f>
        <v>3640</v>
      </c>
      <c r="H72" s="23" t="s">
        <v>31</v>
      </c>
      <c r="I72" s="24"/>
      <c r="J72" s="25"/>
    </row>
    <row r="73" spans="1:10" ht="15">
      <c r="A73" s="7"/>
      <c r="B73" s="19" t="s">
        <v>353</v>
      </c>
      <c r="C73" s="7" t="s">
        <v>18</v>
      </c>
      <c r="D73" s="9">
        <v>3</v>
      </c>
      <c r="E73" s="7"/>
      <c r="F73" s="20">
        <v>455</v>
      </c>
      <c r="G73" s="20">
        <f>D73*F73</f>
        <v>1365</v>
      </c>
      <c r="H73" s="23" t="s">
        <v>31</v>
      </c>
      <c r="I73" s="24"/>
      <c r="J73" s="25"/>
    </row>
    <row r="74" spans="1:10" ht="15">
      <c r="A74" s="7"/>
      <c r="B74" s="19" t="s">
        <v>373</v>
      </c>
      <c r="C74" s="7" t="s">
        <v>18</v>
      </c>
      <c r="D74" s="9">
        <v>1</v>
      </c>
      <c r="E74" s="7"/>
      <c r="F74" s="20">
        <v>455</v>
      </c>
      <c r="G74" s="20">
        <f>D74*F74</f>
        <v>455</v>
      </c>
      <c r="H74" s="23" t="s">
        <v>31</v>
      </c>
      <c r="I74" s="24"/>
      <c r="J74" s="25"/>
    </row>
    <row r="75" spans="1:10" ht="15.75">
      <c r="A75" s="26"/>
      <c r="B75" s="26" t="s">
        <v>19</v>
      </c>
      <c r="C75" s="26" t="s">
        <v>18</v>
      </c>
      <c r="D75" s="29">
        <f>SUM(D72:D74)</f>
        <v>12</v>
      </c>
      <c r="E75" s="26"/>
      <c r="F75" s="26"/>
      <c r="G75" s="30">
        <f>SUM(G72:G74)</f>
        <v>5460</v>
      </c>
      <c r="H75" s="55"/>
      <c r="I75" s="56"/>
      <c r="J75" s="57"/>
    </row>
    <row r="76" spans="1:10" ht="15.75">
      <c r="A76" s="7"/>
      <c r="B76" s="52" t="s">
        <v>347</v>
      </c>
      <c r="C76" s="44"/>
      <c r="D76" s="44"/>
      <c r="E76" s="44"/>
      <c r="F76" s="44"/>
      <c r="G76" s="44"/>
      <c r="H76" s="44"/>
      <c r="I76" s="44"/>
      <c r="J76" s="45"/>
    </row>
    <row r="77" spans="1:10" ht="15">
      <c r="A77" s="7"/>
      <c r="B77" s="19" t="s">
        <v>344</v>
      </c>
      <c r="C77" s="7" t="s">
        <v>18</v>
      </c>
      <c r="D77" s="15">
        <v>2</v>
      </c>
      <c r="E77" s="7"/>
      <c r="F77" s="7">
        <v>2726</v>
      </c>
      <c r="G77" s="7">
        <f>D77*F77</f>
        <v>5452</v>
      </c>
      <c r="H77" s="23" t="s">
        <v>348</v>
      </c>
      <c r="I77" s="24"/>
      <c r="J77" s="25"/>
    </row>
    <row r="78" spans="1:10" ht="15">
      <c r="A78" s="7"/>
      <c r="B78" s="19" t="s">
        <v>223</v>
      </c>
      <c r="C78" s="7" t="s">
        <v>18</v>
      </c>
      <c r="D78" s="15">
        <v>1</v>
      </c>
      <c r="E78" s="7"/>
      <c r="F78" s="7">
        <v>2726</v>
      </c>
      <c r="G78" s="7">
        <f>D78*F78</f>
        <v>2726</v>
      </c>
      <c r="H78" s="23" t="s">
        <v>348</v>
      </c>
      <c r="I78" s="24"/>
      <c r="J78" s="25"/>
    </row>
    <row r="79" spans="1:10" ht="15">
      <c r="A79" s="7"/>
      <c r="B79" s="19" t="s">
        <v>369</v>
      </c>
      <c r="C79" s="7" t="s">
        <v>18</v>
      </c>
      <c r="D79" s="15">
        <v>1</v>
      </c>
      <c r="E79" s="7"/>
      <c r="F79" s="7">
        <v>2726</v>
      </c>
      <c r="G79" s="7">
        <f>D79*F79</f>
        <v>2726</v>
      </c>
      <c r="H79" s="23" t="s">
        <v>348</v>
      </c>
      <c r="I79" s="24"/>
      <c r="J79" s="25"/>
    </row>
    <row r="80" spans="1:10" ht="15.75">
      <c r="A80" s="26"/>
      <c r="B80" s="26" t="s">
        <v>19</v>
      </c>
      <c r="C80" s="26" t="s">
        <v>18</v>
      </c>
      <c r="D80" s="29">
        <f>SUM(D77:D79)</f>
        <v>4</v>
      </c>
      <c r="E80" s="26"/>
      <c r="F80" s="26"/>
      <c r="G80" s="30">
        <f>SUM(G77:G79)</f>
        <v>10904</v>
      </c>
      <c r="H80" s="55"/>
      <c r="I80" s="56"/>
      <c r="J80" s="57"/>
    </row>
    <row r="81" spans="1:10" ht="15.75">
      <c r="A81" s="7"/>
      <c r="B81" s="52" t="s">
        <v>371</v>
      </c>
      <c r="C81" s="53"/>
      <c r="D81" s="53"/>
      <c r="E81" s="53"/>
      <c r="F81" s="53"/>
      <c r="G81" s="53"/>
      <c r="H81" s="53"/>
      <c r="I81" s="53"/>
      <c r="J81" s="54"/>
    </row>
    <row r="82" spans="1:10" ht="15">
      <c r="A82" s="7"/>
      <c r="B82" s="19" t="s">
        <v>372</v>
      </c>
      <c r="C82" s="7" t="s">
        <v>18</v>
      </c>
      <c r="D82" s="9">
        <v>1</v>
      </c>
      <c r="E82" s="14"/>
      <c r="F82" s="14">
        <v>2977</v>
      </c>
      <c r="G82" s="7">
        <f>D82*F82</f>
        <v>2977</v>
      </c>
      <c r="H82" s="43" t="s">
        <v>15</v>
      </c>
      <c r="I82" s="44"/>
      <c r="J82" s="45"/>
    </row>
    <row r="83" spans="1:10" ht="15.75">
      <c r="A83" s="26"/>
      <c r="B83" s="26" t="s">
        <v>19</v>
      </c>
      <c r="C83" s="26" t="s">
        <v>18</v>
      </c>
      <c r="D83" s="29">
        <f>SUM(D82:D82)</f>
        <v>1</v>
      </c>
      <c r="E83" s="26"/>
      <c r="F83" s="26"/>
      <c r="G83" s="30">
        <f>SUM(G82:G82)</f>
        <v>2977</v>
      </c>
      <c r="H83" s="55"/>
      <c r="I83" s="56"/>
      <c r="J83" s="57"/>
    </row>
    <row r="84" spans="1:10" ht="17.25" customHeight="1">
      <c r="A84" s="7"/>
      <c r="B84" s="52" t="s">
        <v>24</v>
      </c>
      <c r="C84" s="53"/>
      <c r="D84" s="53"/>
      <c r="E84" s="53"/>
      <c r="F84" s="53"/>
      <c r="G84" s="53"/>
      <c r="H84" s="53"/>
      <c r="I84" s="53"/>
      <c r="J84" s="54"/>
    </row>
    <row r="85" spans="1:10" ht="15" customHeight="1">
      <c r="A85" s="7"/>
      <c r="B85" s="19" t="s">
        <v>366</v>
      </c>
      <c r="C85" s="7" t="s">
        <v>18</v>
      </c>
      <c r="D85" s="9">
        <v>2</v>
      </c>
      <c r="E85" s="7">
        <v>618.53</v>
      </c>
      <c r="F85" s="14">
        <f>E85*1.065</f>
        <v>658.7344499999999</v>
      </c>
      <c r="G85" s="14">
        <f>D85*F85</f>
        <v>1317.4688999999998</v>
      </c>
      <c r="H85" s="43" t="s">
        <v>230</v>
      </c>
      <c r="I85" s="44"/>
      <c r="J85" s="45"/>
    </row>
    <row r="86" spans="1:10" ht="13.5" customHeight="1">
      <c r="A86" s="7"/>
      <c r="B86" s="8" t="s">
        <v>35</v>
      </c>
      <c r="C86" s="7" t="s">
        <v>18</v>
      </c>
      <c r="D86" s="9">
        <v>4</v>
      </c>
      <c r="E86" s="9">
        <v>12.59</v>
      </c>
      <c r="F86" s="14">
        <f aca="true" t="shared" si="5" ref="F86:F92">E86*1.065</f>
        <v>13.408349999999999</v>
      </c>
      <c r="G86" s="14">
        <f aca="true" t="shared" si="6" ref="G86:G92">D86*F86</f>
        <v>53.633399999999995</v>
      </c>
      <c r="H86" s="23"/>
      <c r="I86" s="24"/>
      <c r="J86" s="25"/>
    </row>
    <row r="87" spans="1:10" ht="13.5" customHeight="1">
      <c r="A87" s="7"/>
      <c r="B87" s="8" t="s">
        <v>37</v>
      </c>
      <c r="C87" s="7" t="s">
        <v>36</v>
      </c>
      <c r="D87" s="9">
        <f>D85*0.016</f>
        <v>0.032</v>
      </c>
      <c r="E87" s="9">
        <v>661.94</v>
      </c>
      <c r="F87" s="14">
        <f t="shared" si="5"/>
        <v>704.9661</v>
      </c>
      <c r="G87" s="14">
        <f t="shared" si="6"/>
        <v>22.5589152</v>
      </c>
      <c r="H87" s="23"/>
      <c r="I87" s="24"/>
      <c r="J87" s="25"/>
    </row>
    <row r="88" spans="1:10" ht="14.25" customHeight="1">
      <c r="A88" s="7"/>
      <c r="B88" s="8" t="s">
        <v>38</v>
      </c>
      <c r="C88" s="7" t="s">
        <v>36</v>
      </c>
      <c r="D88" s="9">
        <f>D86*0.124</f>
        <v>0.496</v>
      </c>
      <c r="E88" s="7">
        <v>152.99</v>
      </c>
      <c r="F88" s="14">
        <f t="shared" si="5"/>
        <v>162.93435</v>
      </c>
      <c r="G88" s="14">
        <f t="shared" si="6"/>
        <v>80.8154376</v>
      </c>
      <c r="H88" s="23"/>
      <c r="I88" s="24"/>
      <c r="J88" s="25"/>
    </row>
    <row r="89" spans="1:10" ht="15" customHeight="1">
      <c r="A89" s="7"/>
      <c r="B89" s="19" t="s">
        <v>360</v>
      </c>
      <c r="C89" s="7" t="s">
        <v>18</v>
      </c>
      <c r="D89" s="9">
        <v>1</v>
      </c>
      <c r="E89" s="7">
        <v>618.53</v>
      </c>
      <c r="F89" s="14">
        <f t="shared" si="5"/>
        <v>658.7344499999999</v>
      </c>
      <c r="G89" s="14">
        <f t="shared" si="6"/>
        <v>658.7344499999999</v>
      </c>
      <c r="H89" s="43" t="s">
        <v>230</v>
      </c>
      <c r="I89" s="44"/>
      <c r="J89" s="45"/>
    </row>
    <row r="90" spans="1:10" ht="13.5" customHeight="1">
      <c r="A90" s="7"/>
      <c r="B90" s="8" t="s">
        <v>35</v>
      </c>
      <c r="C90" s="7" t="s">
        <v>18</v>
      </c>
      <c r="D90" s="9">
        <v>1</v>
      </c>
      <c r="E90" s="9">
        <v>12.59</v>
      </c>
      <c r="F90" s="14">
        <f t="shared" si="5"/>
        <v>13.408349999999999</v>
      </c>
      <c r="G90" s="14">
        <f t="shared" si="6"/>
        <v>13.408349999999999</v>
      </c>
      <c r="H90" s="23"/>
      <c r="I90" s="24"/>
      <c r="J90" s="25"/>
    </row>
    <row r="91" spans="1:10" ht="13.5" customHeight="1">
      <c r="A91" s="7"/>
      <c r="B91" s="8" t="s">
        <v>37</v>
      </c>
      <c r="C91" s="7" t="s">
        <v>36</v>
      </c>
      <c r="D91" s="9">
        <f>D89*0.016</f>
        <v>0.016</v>
      </c>
      <c r="E91" s="9">
        <v>661.94</v>
      </c>
      <c r="F91" s="14">
        <f t="shared" si="5"/>
        <v>704.9661</v>
      </c>
      <c r="G91" s="14">
        <f t="shared" si="6"/>
        <v>11.2794576</v>
      </c>
      <c r="H91" s="23"/>
      <c r="I91" s="24"/>
      <c r="J91" s="25"/>
    </row>
    <row r="92" spans="1:10" ht="14.25" customHeight="1">
      <c r="A92" s="7"/>
      <c r="B92" s="8" t="s">
        <v>38</v>
      </c>
      <c r="C92" s="7" t="s">
        <v>36</v>
      </c>
      <c r="D92" s="9">
        <f>D89*0.124</f>
        <v>0.124</v>
      </c>
      <c r="E92" s="7">
        <v>152.99</v>
      </c>
      <c r="F92" s="14">
        <f t="shared" si="5"/>
        <v>162.93435</v>
      </c>
      <c r="G92" s="14">
        <f t="shared" si="6"/>
        <v>20.2038594</v>
      </c>
      <c r="H92" s="23"/>
      <c r="I92" s="24"/>
      <c r="J92" s="25"/>
    </row>
    <row r="93" spans="1:10" ht="15.75">
      <c r="A93" s="26"/>
      <c r="B93" s="26" t="s">
        <v>17</v>
      </c>
      <c r="C93" s="26"/>
      <c r="D93" s="29">
        <f>D85+D89</f>
        <v>3</v>
      </c>
      <c r="E93" s="26"/>
      <c r="F93" s="26"/>
      <c r="G93" s="30">
        <f>SUM(G85:G92)</f>
        <v>2178.1027698000003</v>
      </c>
      <c r="H93" s="55"/>
      <c r="I93" s="56"/>
      <c r="J93" s="57"/>
    </row>
    <row r="94" spans="1:10" ht="15.75">
      <c r="A94" s="10"/>
      <c r="B94" s="10" t="s">
        <v>25</v>
      </c>
      <c r="C94" s="10"/>
      <c r="D94" s="10"/>
      <c r="E94" s="10"/>
      <c r="F94" s="10"/>
      <c r="G94" s="11">
        <f>G20+G39+G43+G55+G60+G63+G93+G75+G70+G80+G83</f>
        <v>67475.6102848</v>
      </c>
      <c r="H94" s="49"/>
      <c r="I94" s="50"/>
      <c r="J94" s="51"/>
    </row>
    <row r="95" spans="1:10" ht="15.75">
      <c r="A95" s="12"/>
      <c r="B95" s="13"/>
      <c r="C95" s="13"/>
      <c r="D95" s="13"/>
      <c r="E95" s="13"/>
      <c r="F95" s="13"/>
      <c r="G95" s="13"/>
      <c r="H95" s="13"/>
      <c r="I95" s="13"/>
      <c r="J95" s="12"/>
    </row>
    <row r="96" spans="1:10" ht="15.75">
      <c r="A96" s="12"/>
      <c r="B96" s="13"/>
      <c r="C96" s="13"/>
      <c r="D96" s="13"/>
      <c r="E96" s="13"/>
      <c r="F96" s="13"/>
      <c r="G96" s="13"/>
      <c r="H96" s="13"/>
      <c r="I96" s="13"/>
      <c r="J96" s="12"/>
    </row>
    <row r="97" spans="1:10" ht="15.75">
      <c r="A97" s="12"/>
      <c r="B97" s="13" t="s">
        <v>26</v>
      </c>
      <c r="C97" s="13"/>
      <c r="D97" s="13"/>
      <c r="E97" s="13"/>
      <c r="F97" s="13"/>
      <c r="G97" s="13"/>
      <c r="H97" s="13"/>
      <c r="I97" s="13"/>
      <c r="J97" s="12"/>
    </row>
    <row r="98" spans="1:10" ht="15.75">
      <c r="A98" s="12"/>
      <c r="B98" s="13" t="s">
        <v>27</v>
      </c>
      <c r="C98" s="13"/>
      <c r="D98" s="13"/>
      <c r="E98" s="13"/>
      <c r="F98" s="13"/>
      <c r="G98" s="13"/>
      <c r="H98" s="13" t="s">
        <v>28</v>
      </c>
      <c r="I98" s="13"/>
      <c r="J98" s="12"/>
    </row>
    <row r="99" spans="1:10" ht="15">
      <c r="A99" s="12"/>
      <c r="B99" s="12"/>
      <c r="C99" s="12"/>
      <c r="D99" s="12"/>
      <c r="E99" s="12"/>
      <c r="F99" s="12"/>
      <c r="G99" s="12"/>
      <c r="H99" s="12"/>
      <c r="I99" s="12"/>
      <c r="J99" s="12"/>
    </row>
  </sheetData>
  <sheetProtection/>
  <mergeCells count="71">
    <mergeCell ref="H82:J82"/>
    <mergeCell ref="B64:J64"/>
    <mergeCell ref="H70:J70"/>
    <mergeCell ref="H69:J69"/>
    <mergeCell ref="H65:J65"/>
    <mergeCell ref="B76:J76"/>
    <mergeCell ref="H68:J68"/>
    <mergeCell ref="H67:J67"/>
    <mergeCell ref="H66:J66"/>
    <mergeCell ref="H63:J63"/>
    <mergeCell ref="B84:J84"/>
    <mergeCell ref="H85:J85"/>
    <mergeCell ref="H93:J93"/>
    <mergeCell ref="H94:J94"/>
    <mergeCell ref="B71:J71"/>
    <mergeCell ref="H75:J75"/>
    <mergeCell ref="H80:J80"/>
    <mergeCell ref="H89:J89"/>
    <mergeCell ref="B81:J81"/>
    <mergeCell ref="B56:J56"/>
    <mergeCell ref="H59:J59"/>
    <mergeCell ref="H60:J60"/>
    <mergeCell ref="B61:J61"/>
    <mergeCell ref="H57:J57"/>
    <mergeCell ref="H62:J62"/>
    <mergeCell ref="H42:J42"/>
    <mergeCell ref="H47:J47"/>
    <mergeCell ref="H51:J51"/>
    <mergeCell ref="H48:J48"/>
    <mergeCell ref="H54:J54"/>
    <mergeCell ref="H55:J55"/>
    <mergeCell ref="H50:J50"/>
    <mergeCell ref="H36:J36"/>
    <mergeCell ref="H43:J43"/>
    <mergeCell ref="B44:J44"/>
    <mergeCell ref="H45:J45"/>
    <mergeCell ref="H46:J46"/>
    <mergeCell ref="H37:J37"/>
    <mergeCell ref="H38:J38"/>
    <mergeCell ref="H39:J39"/>
    <mergeCell ref="B40:J40"/>
    <mergeCell ref="H41:J41"/>
    <mergeCell ref="H30:J30"/>
    <mergeCell ref="H31:J31"/>
    <mergeCell ref="H32:J32"/>
    <mergeCell ref="H33:J33"/>
    <mergeCell ref="H34:J34"/>
    <mergeCell ref="H35:J35"/>
    <mergeCell ref="H26:J26"/>
    <mergeCell ref="H23:J23"/>
    <mergeCell ref="H27:J27"/>
    <mergeCell ref="H25:J25"/>
    <mergeCell ref="H28:J28"/>
    <mergeCell ref="H29:J29"/>
    <mergeCell ref="A1:J1"/>
    <mergeCell ref="A2:J2"/>
    <mergeCell ref="A3:J3"/>
    <mergeCell ref="H4:J4"/>
    <mergeCell ref="H5:J5"/>
    <mergeCell ref="H6:J6"/>
    <mergeCell ref="F4:F5"/>
    <mergeCell ref="H83:J83"/>
    <mergeCell ref="H58:J58"/>
    <mergeCell ref="H53:J53"/>
    <mergeCell ref="H52:J52"/>
    <mergeCell ref="H49:J49"/>
    <mergeCell ref="B7:J7"/>
    <mergeCell ref="H20:J20"/>
    <mergeCell ref="B21:J21"/>
    <mergeCell ref="H22:J22"/>
    <mergeCell ref="H24:J24"/>
  </mergeCells>
  <printOptions/>
  <pageMargins left="0.45" right="0.18" top="0.22" bottom="0.25" header="0.2" footer="0.25"/>
  <pageSetup fitToHeight="0" fitToWidth="1" horizontalDpi="600" verticalDpi="600" orientation="portrait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I67"/>
  <sheetViews>
    <sheetView zoomScalePageLayoutView="0" workbookViewId="0" topLeftCell="A54">
      <selection activeCell="A61" sqref="A8:I61"/>
    </sheetView>
  </sheetViews>
  <sheetFormatPr defaultColWidth="9.140625" defaultRowHeight="12.75"/>
  <cols>
    <col min="1" max="1" width="8.140625" style="0" customWidth="1"/>
    <col min="2" max="2" width="41.8515625" style="0" customWidth="1"/>
    <col min="3" max="3" width="6.57421875" style="0" customWidth="1"/>
    <col min="4" max="5" width="9.57421875" style="0" customWidth="1"/>
    <col min="6" max="6" width="14.57421875" style="0" customWidth="1"/>
    <col min="9" max="9" width="24.421875" style="0" customWidth="1"/>
  </cols>
  <sheetData>
    <row r="1" spans="1:9" ht="15.75">
      <c r="A1" s="32" t="s">
        <v>0</v>
      </c>
      <c r="B1" s="33"/>
      <c r="C1" s="33"/>
      <c r="D1" s="33"/>
      <c r="E1" s="33"/>
      <c r="F1" s="33"/>
      <c r="G1" s="33"/>
      <c r="H1" s="33"/>
      <c r="I1" s="34"/>
    </row>
    <row r="2" spans="1:9" ht="15.75">
      <c r="A2" s="32" t="s">
        <v>300</v>
      </c>
      <c r="B2" s="33"/>
      <c r="C2" s="33"/>
      <c r="D2" s="33"/>
      <c r="E2" s="33"/>
      <c r="F2" s="33"/>
      <c r="G2" s="33"/>
      <c r="H2" s="33"/>
      <c r="I2" s="34"/>
    </row>
    <row r="3" spans="1:9" ht="15.75">
      <c r="A3" s="35" t="s">
        <v>1</v>
      </c>
      <c r="B3" s="36"/>
      <c r="C3" s="36"/>
      <c r="D3" s="36"/>
      <c r="E3" s="36"/>
      <c r="F3" s="36"/>
      <c r="G3" s="36"/>
      <c r="H3" s="36"/>
      <c r="I3" s="37"/>
    </row>
    <row r="4" spans="1:9" ht="12.7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40" t="s">
        <v>8</v>
      </c>
      <c r="H4" s="41"/>
      <c r="I4" s="42"/>
    </row>
    <row r="5" spans="1:9" ht="12.75">
      <c r="A5" s="1" t="s">
        <v>30</v>
      </c>
      <c r="B5" s="1" t="s">
        <v>9</v>
      </c>
      <c r="C5" s="1" t="s">
        <v>10</v>
      </c>
      <c r="D5" s="1" t="s">
        <v>11</v>
      </c>
      <c r="E5" s="1"/>
      <c r="F5" s="1"/>
      <c r="G5" s="40"/>
      <c r="H5" s="41"/>
      <c r="I5" s="42"/>
    </row>
    <row r="6" spans="1:9" ht="14.25" customHeight="1">
      <c r="A6" s="2"/>
      <c r="B6" s="3" t="s">
        <v>12</v>
      </c>
      <c r="C6" s="2"/>
      <c r="D6" s="2"/>
      <c r="E6" s="2"/>
      <c r="F6" s="2"/>
      <c r="G6" s="32"/>
      <c r="H6" s="33"/>
      <c r="I6" s="34"/>
    </row>
    <row r="7" spans="1:9" ht="15.75">
      <c r="A7" s="2"/>
      <c r="B7" s="46" t="s">
        <v>13</v>
      </c>
      <c r="C7" s="47"/>
      <c r="D7" s="47"/>
      <c r="E7" s="47"/>
      <c r="F7" s="47"/>
      <c r="G7" s="47"/>
      <c r="H7" s="47"/>
      <c r="I7" s="48"/>
    </row>
    <row r="8" spans="1:9" ht="15">
      <c r="A8" s="22"/>
      <c r="B8" s="19" t="s">
        <v>315</v>
      </c>
      <c r="C8" s="7" t="s">
        <v>14</v>
      </c>
      <c r="D8" s="16">
        <v>4</v>
      </c>
      <c r="E8" s="7">
        <v>232</v>
      </c>
      <c r="F8" s="7">
        <f aca="true" t="shared" si="0" ref="F8:F14">D8*E8</f>
        <v>928</v>
      </c>
      <c r="G8" s="23" t="s">
        <v>170</v>
      </c>
      <c r="H8" s="24"/>
      <c r="I8" s="25"/>
    </row>
    <row r="9" spans="1:9" ht="15">
      <c r="A9" s="22"/>
      <c r="B9" s="19" t="s">
        <v>324</v>
      </c>
      <c r="C9" s="7" t="s">
        <v>14</v>
      </c>
      <c r="D9" s="16">
        <v>0.3</v>
      </c>
      <c r="E9" s="7">
        <v>232</v>
      </c>
      <c r="F9" s="7">
        <f t="shared" si="0"/>
        <v>69.6</v>
      </c>
      <c r="G9" s="23" t="s">
        <v>47</v>
      </c>
      <c r="H9" s="24"/>
      <c r="I9" s="25"/>
    </row>
    <row r="10" spans="1:9" ht="15">
      <c r="A10" s="22"/>
      <c r="B10" s="19" t="s">
        <v>332</v>
      </c>
      <c r="C10" s="7" t="s">
        <v>14</v>
      </c>
      <c r="D10" s="16">
        <v>0.5</v>
      </c>
      <c r="E10" s="7">
        <v>232</v>
      </c>
      <c r="F10" s="7">
        <f>D10*E10</f>
        <v>116</v>
      </c>
      <c r="G10" s="23" t="s">
        <v>170</v>
      </c>
      <c r="H10" s="24"/>
      <c r="I10" s="25"/>
    </row>
    <row r="11" spans="1:9" ht="15">
      <c r="A11" s="22"/>
      <c r="B11" s="19" t="s">
        <v>321</v>
      </c>
      <c r="C11" s="7" t="s">
        <v>14</v>
      </c>
      <c r="D11" s="16">
        <v>3</v>
      </c>
      <c r="E11" s="7">
        <v>232</v>
      </c>
      <c r="F11" s="7">
        <f t="shared" si="0"/>
        <v>696</v>
      </c>
      <c r="G11" s="23" t="s">
        <v>47</v>
      </c>
      <c r="H11" s="24"/>
      <c r="I11" s="25"/>
    </row>
    <row r="12" spans="1:9" ht="15" customHeight="1">
      <c r="A12" s="22"/>
      <c r="B12" s="19" t="s">
        <v>322</v>
      </c>
      <c r="C12" s="7" t="s">
        <v>14</v>
      </c>
      <c r="D12" s="16">
        <v>0.5</v>
      </c>
      <c r="E12" s="7">
        <v>232</v>
      </c>
      <c r="F12" s="7">
        <f t="shared" si="0"/>
        <v>116</v>
      </c>
      <c r="G12" s="23" t="s">
        <v>47</v>
      </c>
      <c r="H12" s="24"/>
      <c r="I12" s="25"/>
    </row>
    <row r="13" spans="1:9" ht="15" customHeight="1">
      <c r="A13" s="22"/>
      <c r="B13" s="19" t="s">
        <v>326</v>
      </c>
      <c r="C13" s="7" t="s">
        <v>14</v>
      </c>
      <c r="D13" s="16">
        <v>3</v>
      </c>
      <c r="E13" s="7">
        <v>232</v>
      </c>
      <c r="F13" s="7">
        <f t="shared" si="0"/>
        <v>696</v>
      </c>
      <c r="G13" s="23" t="s">
        <v>47</v>
      </c>
      <c r="H13" s="24"/>
      <c r="I13" s="25"/>
    </row>
    <row r="14" spans="1:9" ht="15">
      <c r="A14" s="22"/>
      <c r="B14" s="19" t="s">
        <v>319</v>
      </c>
      <c r="C14" s="7" t="s">
        <v>14</v>
      </c>
      <c r="D14" s="16">
        <v>1.5</v>
      </c>
      <c r="E14" s="7">
        <v>232</v>
      </c>
      <c r="F14" s="7">
        <f t="shared" si="0"/>
        <v>348</v>
      </c>
      <c r="G14" s="23" t="s">
        <v>47</v>
      </c>
      <c r="H14" s="24"/>
      <c r="I14" s="25"/>
    </row>
    <row r="15" spans="1:9" ht="15.75">
      <c r="A15" s="7"/>
      <c r="B15" s="26" t="s">
        <v>17</v>
      </c>
      <c r="C15" s="26" t="s">
        <v>14</v>
      </c>
      <c r="D15" s="31">
        <f>SUM(D8:D14)</f>
        <v>12.8</v>
      </c>
      <c r="E15" s="26"/>
      <c r="F15" s="30">
        <f>SUM(F8:F14)</f>
        <v>2969.6</v>
      </c>
      <c r="G15" s="43"/>
      <c r="H15" s="44"/>
      <c r="I15" s="45"/>
    </row>
    <row r="16" spans="1:9" ht="15.75">
      <c r="A16" s="7"/>
      <c r="B16" s="52" t="s">
        <v>21</v>
      </c>
      <c r="C16" s="53"/>
      <c r="D16" s="53"/>
      <c r="E16" s="53"/>
      <c r="F16" s="53"/>
      <c r="G16" s="53"/>
      <c r="H16" s="53"/>
      <c r="I16" s="54"/>
    </row>
    <row r="17" spans="1:9" ht="15">
      <c r="A17" s="28"/>
      <c r="B17" s="19" t="s">
        <v>318</v>
      </c>
      <c r="C17" s="7" t="s">
        <v>18</v>
      </c>
      <c r="D17" s="9">
        <v>2</v>
      </c>
      <c r="E17" s="7">
        <v>171.64</v>
      </c>
      <c r="F17" s="7">
        <f>D17*E17</f>
        <v>343.28</v>
      </c>
      <c r="G17" s="43" t="s">
        <v>29</v>
      </c>
      <c r="H17" s="44"/>
      <c r="I17" s="45"/>
    </row>
    <row r="18" spans="1:9" ht="15">
      <c r="A18" s="28"/>
      <c r="B18" s="19" t="s">
        <v>314</v>
      </c>
      <c r="C18" s="7" t="s">
        <v>18</v>
      </c>
      <c r="D18" s="9">
        <v>1</v>
      </c>
      <c r="E18" s="7">
        <v>171.64</v>
      </c>
      <c r="F18" s="7">
        <f>D18*E18</f>
        <v>171.64</v>
      </c>
      <c r="G18" s="43" t="s">
        <v>29</v>
      </c>
      <c r="H18" s="44"/>
      <c r="I18" s="45"/>
    </row>
    <row r="19" spans="1:9" ht="15">
      <c r="A19" s="28"/>
      <c r="B19" s="19" t="s">
        <v>323</v>
      </c>
      <c r="C19" s="7" t="s">
        <v>18</v>
      </c>
      <c r="D19" s="9">
        <v>4</v>
      </c>
      <c r="E19" s="7">
        <v>171.64</v>
      </c>
      <c r="F19" s="7">
        <f>D19*E19</f>
        <v>686.56</v>
      </c>
      <c r="G19" s="43" t="s">
        <v>29</v>
      </c>
      <c r="H19" s="44"/>
      <c r="I19" s="45"/>
    </row>
    <row r="20" spans="1:9" ht="15">
      <c r="A20" s="28"/>
      <c r="B20" s="19" t="s">
        <v>334</v>
      </c>
      <c r="C20" s="7" t="s">
        <v>18</v>
      </c>
      <c r="D20" s="9">
        <v>1</v>
      </c>
      <c r="E20" s="7">
        <v>171.64</v>
      </c>
      <c r="F20" s="7">
        <f>D20*E20</f>
        <v>171.64</v>
      </c>
      <c r="G20" s="43" t="s">
        <v>29</v>
      </c>
      <c r="H20" s="44"/>
      <c r="I20" s="45"/>
    </row>
    <row r="21" spans="1:9" ht="15">
      <c r="A21" s="28"/>
      <c r="B21" s="19" t="s">
        <v>335</v>
      </c>
      <c r="C21" s="7" t="s">
        <v>18</v>
      </c>
      <c r="D21" s="9">
        <v>2</v>
      </c>
      <c r="E21" s="7">
        <v>171.64</v>
      </c>
      <c r="F21" s="7">
        <f>D21*E21</f>
        <v>343.28</v>
      </c>
      <c r="G21" s="43" t="s">
        <v>29</v>
      </c>
      <c r="H21" s="44"/>
      <c r="I21" s="45"/>
    </row>
    <row r="22" spans="1:9" ht="15">
      <c r="A22" s="28"/>
      <c r="B22" s="19" t="s">
        <v>325</v>
      </c>
      <c r="C22" s="7" t="s">
        <v>18</v>
      </c>
      <c r="D22" s="9">
        <v>2</v>
      </c>
      <c r="E22" s="7">
        <v>171.64</v>
      </c>
      <c r="F22" s="7">
        <f aca="true" t="shared" si="1" ref="F22:F33">D22*E22</f>
        <v>343.28</v>
      </c>
      <c r="G22" s="43" t="s">
        <v>29</v>
      </c>
      <c r="H22" s="44"/>
      <c r="I22" s="45"/>
    </row>
    <row r="23" spans="1:9" ht="15">
      <c r="A23" s="28"/>
      <c r="B23" s="19" t="s">
        <v>306</v>
      </c>
      <c r="C23" s="7" t="s">
        <v>18</v>
      </c>
      <c r="D23" s="9">
        <v>3</v>
      </c>
      <c r="E23" s="7">
        <v>171.64</v>
      </c>
      <c r="F23" s="7">
        <f t="shared" si="1"/>
        <v>514.92</v>
      </c>
      <c r="G23" s="43" t="s">
        <v>29</v>
      </c>
      <c r="H23" s="44"/>
      <c r="I23" s="45"/>
    </row>
    <row r="24" spans="1:9" ht="15">
      <c r="A24" s="28"/>
      <c r="B24" s="19" t="s">
        <v>312</v>
      </c>
      <c r="C24" s="7" t="s">
        <v>18</v>
      </c>
      <c r="D24" s="9">
        <v>4</v>
      </c>
      <c r="E24" s="7">
        <v>171.64</v>
      </c>
      <c r="F24" s="7">
        <f>D24*E24</f>
        <v>686.56</v>
      </c>
      <c r="G24" s="43" t="s">
        <v>29</v>
      </c>
      <c r="H24" s="44"/>
      <c r="I24" s="45"/>
    </row>
    <row r="25" spans="1:9" ht="15">
      <c r="A25" s="28"/>
      <c r="B25" s="19" t="s">
        <v>302</v>
      </c>
      <c r="C25" s="7" t="s">
        <v>18</v>
      </c>
      <c r="D25" s="9">
        <v>2</v>
      </c>
      <c r="E25" s="7">
        <v>171.64</v>
      </c>
      <c r="F25" s="7">
        <f>D25*E25</f>
        <v>343.28</v>
      </c>
      <c r="G25" s="43" t="s">
        <v>29</v>
      </c>
      <c r="H25" s="44"/>
      <c r="I25" s="45"/>
    </row>
    <row r="26" spans="1:9" ht="15">
      <c r="A26" s="28"/>
      <c r="B26" s="19" t="s">
        <v>310</v>
      </c>
      <c r="C26" s="7" t="s">
        <v>18</v>
      </c>
      <c r="D26" s="9">
        <v>5</v>
      </c>
      <c r="E26" s="7">
        <v>171.64</v>
      </c>
      <c r="F26" s="7">
        <f>D26*E26</f>
        <v>858.1999999999999</v>
      </c>
      <c r="G26" s="43" t="s">
        <v>29</v>
      </c>
      <c r="H26" s="44"/>
      <c r="I26" s="45"/>
    </row>
    <row r="27" spans="1:9" ht="15">
      <c r="A27" s="28"/>
      <c r="B27" s="19" t="s">
        <v>305</v>
      </c>
      <c r="C27" s="7" t="s">
        <v>18</v>
      </c>
      <c r="D27" s="9">
        <v>7</v>
      </c>
      <c r="E27" s="7">
        <v>171.64</v>
      </c>
      <c r="F27" s="7">
        <f t="shared" si="1"/>
        <v>1201.48</v>
      </c>
      <c r="G27" s="43" t="s">
        <v>29</v>
      </c>
      <c r="H27" s="44"/>
      <c r="I27" s="45"/>
    </row>
    <row r="28" spans="1:9" ht="15">
      <c r="A28" s="28"/>
      <c r="B28" s="19" t="s">
        <v>308</v>
      </c>
      <c r="C28" s="7" t="s">
        <v>18</v>
      </c>
      <c r="D28" s="9">
        <v>1</v>
      </c>
      <c r="E28" s="7">
        <v>171.64</v>
      </c>
      <c r="F28" s="7">
        <f t="shared" si="1"/>
        <v>171.64</v>
      </c>
      <c r="G28" s="43" t="s">
        <v>29</v>
      </c>
      <c r="H28" s="44"/>
      <c r="I28" s="45"/>
    </row>
    <row r="29" spans="1:9" ht="15">
      <c r="A29" s="28"/>
      <c r="B29" s="19" t="s">
        <v>313</v>
      </c>
      <c r="C29" s="7" t="s">
        <v>18</v>
      </c>
      <c r="D29" s="9">
        <v>3</v>
      </c>
      <c r="E29" s="7">
        <v>171.64</v>
      </c>
      <c r="F29" s="7">
        <f t="shared" si="1"/>
        <v>514.92</v>
      </c>
      <c r="G29" s="43" t="s">
        <v>29</v>
      </c>
      <c r="H29" s="44"/>
      <c r="I29" s="45"/>
    </row>
    <row r="30" spans="1:9" ht="15">
      <c r="A30" s="28"/>
      <c r="B30" s="19" t="s">
        <v>307</v>
      </c>
      <c r="C30" s="7" t="s">
        <v>18</v>
      </c>
      <c r="D30" s="9">
        <v>2</v>
      </c>
      <c r="E30" s="7">
        <v>171.64</v>
      </c>
      <c r="F30" s="7">
        <f t="shared" si="1"/>
        <v>343.28</v>
      </c>
      <c r="G30" s="43" t="s">
        <v>29</v>
      </c>
      <c r="H30" s="44"/>
      <c r="I30" s="45"/>
    </row>
    <row r="31" spans="1:9" ht="15">
      <c r="A31" s="28"/>
      <c r="B31" s="19" t="s">
        <v>309</v>
      </c>
      <c r="C31" s="7" t="s">
        <v>18</v>
      </c>
      <c r="D31" s="9">
        <v>2</v>
      </c>
      <c r="E31" s="7">
        <v>171.64</v>
      </c>
      <c r="F31" s="7">
        <f t="shared" si="1"/>
        <v>343.28</v>
      </c>
      <c r="G31" s="43" t="s">
        <v>29</v>
      </c>
      <c r="H31" s="44"/>
      <c r="I31" s="45"/>
    </row>
    <row r="32" spans="1:9" ht="15">
      <c r="A32" s="28"/>
      <c r="B32" s="19" t="s">
        <v>303</v>
      </c>
      <c r="C32" s="7" t="s">
        <v>18</v>
      </c>
      <c r="D32" s="9">
        <v>3</v>
      </c>
      <c r="E32" s="7">
        <v>171.64</v>
      </c>
      <c r="F32" s="7">
        <f>D32*E32</f>
        <v>514.92</v>
      </c>
      <c r="G32" s="43" t="s">
        <v>29</v>
      </c>
      <c r="H32" s="44"/>
      <c r="I32" s="45"/>
    </row>
    <row r="33" spans="1:9" ht="15">
      <c r="A33" s="28"/>
      <c r="B33" s="19" t="s">
        <v>311</v>
      </c>
      <c r="C33" s="7" t="s">
        <v>18</v>
      </c>
      <c r="D33" s="9">
        <v>4</v>
      </c>
      <c r="E33" s="7">
        <v>171.64</v>
      </c>
      <c r="F33" s="7">
        <f t="shared" si="1"/>
        <v>686.56</v>
      </c>
      <c r="G33" s="43" t="s">
        <v>29</v>
      </c>
      <c r="H33" s="44"/>
      <c r="I33" s="45"/>
    </row>
    <row r="34" spans="1:9" ht="15.75">
      <c r="A34" s="26"/>
      <c r="B34" s="26" t="s">
        <v>17</v>
      </c>
      <c r="C34" s="26" t="s">
        <v>18</v>
      </c>
      <c r="D34" s="29">
        <f>SUM(D17:D33)</f>
        <v>48</v>
      </c>
      <c r="E34" s="26"/>
      <c r="F34" s="26">
        <f>SUM(F17:F33)</f>
        <v>8238.72</v>
      </c>
      <c r="G34" s="55"/>
      <c r="H34" s="56"/>
      <c r="I34" s="57"/>
    </row>
    <row r="35" spans="1:9" ht="15.75">
      <c r="A35" s="7"/>
      <c r="B35" s="52" t="s">
        <v>20</v>
      </c>
      <c r="C35" s="53"/>
      <c r="D35" s="53"/>
      <c r="E35" s="53"/>
      <c r="F35" s="53"/>
      <c r="G35" s="53"/>
      <c r="H35" s="53"/>
      <c r="I35" s="54"/>
    </row>
    <row r="36" spans="1:9" ht="15">
      <c r="A36" s="28"/>
      <c r="B36" s="19" t="s">
        <v>301</v>
      </c>
      <c r="C36" s="7" t="s">
        <v>18</v>
      </c>
      <c r="D36" s="9">
        <v>1</v>
      </c>
      <c r="E36" s="7">
        <v>782</v>
      </c>
      <c r="F36" s="7">
        <f>D36*E36</f>
        <v>782</v>
      </c>
      <c r="G36" s="43" t="s">
        <v>29</v>
      </c>
      <c r="H36" s="44"/>
      <c r="I36" s="45"/>
    </row>
    <row r="37" spans="1:9" ht="15">
      <c r="A37" s="28"/>
      <c r="B37" s="19" t="s">
        <v>304</v>
      </c>
      <c r="C37" s="7" t="s">
        <v>18</v>
      </c>
      <c r="D37" s="9">
        <v>2</v>
      </c>
      <c r="E37" s="7">
        <v>782</v>
      </c>
      <c r="F37" s="7">
        <f>D37*E37</f>
        <v>1564</v>
      </c>
      <c r="G37" s="43" t="s">
        <v>29</v>
      </c>
      <c r="H37" s="44"/>
      <c r="I37" s="45"/>
    </row>
    <row r="38" spans="1:9" ht="15.75">
      <c r="A38" s="26"/>
      <c r="B38" s="26" t="s">
        <v>17</v>
      </c>
      <c r="C38" s="26" t="s">
        <v>18</v>
      </c>
      <c r="D38" s="29">
        <f>SUM(D36:D37)</f>
        <v>3</v>
      </c>
      <c r="E38" s="26"/>
      <c r="F38" s="26">
        <f>SUM(F36:F37)</f>
        <v>2346</v>
      </c>
      <c r="G38" s="55"/>
      <c r="H38" s="56"/>
      <c r="I38" s="57"/>
    </row>
    <row r="39" spans="1:9" ht="15.75">
      <c r="A39" s="7"/>
      <c r="B39" s="52" t="s">
        <v>22</v>
      </c>
      <c r="C39" s="53"/>
      <c r="D39" s="53"/>
      <c r="E39" s="53"/>
      <c r="F39" s="53"/>
      <c r="G39" s="53"/>
      <c r="H39" s="53"/>
      <c r="I39" s="54"/>
    </row>
    <row r="40" spans="1:9" ht="15">
      <c r="A40" s="22"/>
      <c r="B40" s="19" t="s">
        <v>331</v>
      </c>
      <c r="C40" s="7" t="s">
        <v>18</v>
      </c>
      <c r="D40" s="9">
        <v>1</v>
      </c>
      <c r="E40" s="7">
        <v>178.13</v>
      </c>
      <c r="F40" s="7">
        <f aca="true" t="shared" si="2" ref="F40:F48">D40*E40</f>
        <v>178.13</v>
      </c>
      <c r="G40" s="43" t="s">
        <v>34</v>
      </c>
      <c r="H40" s="44"/>
      <c r="I40" s="45"/>
    </row>
    <row r="41" spans="1:9" ht="15">
      <c r="A41" s="22"/>
      <c r="B41" s="19" t="s">
        <v>317</v>
      </c>
      <c r="C41" s="7" t="s">
        <v>18</v>
      </c>
      <c r="D41" s="9">
        <v>9</v>
      </c>
      <c r="E41" s="7">
        <v>178.13</v>
      </c>
      <c r="F41" s="7">
        <f t="shared" si="2"/>
        <v>1603.17</v>
      </c>
      <c r="G41" s="43" t="s">
        <v>34</v>
      </c>
      <c r="H41" s="44"/>
      <c r="I41" s="45"/>
    </row>
    <row r="42" spans="1:9" ht="15">
      <c r="A42" s="22"/>
      <c r="B42" s="19" t="s">
        <v>320</v>
      </c>
      <c r="C42" s="7" t="s">
        <v>18</v>
      </c>
      <c r="D42" s="9">
        <v>7</v>
      </c>
      <c r="E42" s="7">
        <v>178.13</v>
      </c>
      <c r="F42" s="7">
        <f t="shared" si="2"/>
        <v>1246.9099999999999</v>
      </c>
      <c r="G42" s="43" t="s">
        <v>34</v>
      </c>
      <c r="H42" s="44"/>
      <c r="I42" s="45"/>
    </row>
    <row r="43" spans="1:9" ht="15">
      <c r="A43" s="22"/>
      <c r="B43" s="19" t="s">
        <v>322</v>
      </c>
      <c r="C43" s="7" t="s">
        <v>18</v>
      </c>
      <c r="D43" s="9">
        <v>2</v>
      </c>
      <c r="E43" s="7">
        <v>178.13</v>
      </c>
      <c r="F43" s="7">
        <f t="shared" si="2"/>
        <v>356.26</v>
      </c>
      <c r="G43" s="43" t="s">
        <v>34</v>
      </c>
      <c r="H43" s="44"/>
      <c r="I43" s="45"/>
    </row>
    <row r="44" spans="1:9" ht="15">
      <c r="A44" s="22"/>
      <c r="B44" s="19" t="s">
        <v>321</v>
      </c>
      <c r="C44" s="7" t="s">
        <v>18</v>
      </c>
      <c r="D44" s="9">
        <v>6</v>
      </c>
      <c r="E44" s="7">
        <v>178.13</v>
      </c>
      <c r="F44" s="7">
        <f t="shared" si="2"/>
        <v>1068.78</v>
      </c>
      <c r="G44" s="43" t="s">
        <v>34</v>
      </c>
      <c r="H44" s="44"/>
      <c r="I44" s="45"/>
    </row>
    <row r="45" spans="1:9" ht="15">
      <c r="A45" s="22"/>
      <c r="B45" s="19" t="s">
        <v>327</v>
      </c>
      <c r="C45" s="7" t="s">
        <v>18</v>
      </c>
      <c r="D45" s="9">
        <v>1</v>
      </c>
      <c r="E45" s="7">
        <v>178.13</v>
      </c>
      <c r="F45" s="7">
        <f>D45*E45</f>
        <v>178.13</v>
      </c>
      <c r="G45" s="43" t="s">
        <v>34</v>
      </c>
      <c r="H45" s="44"/>
      <c r="I45" s="45"/>
    </row>
    <row r="46" spans="1:9" ht="15">
      <c r="A46" s="22"/>
      <c r="B46" s="19" t="s">
        <v>328</v>
      </c>
      <c r="C46" s="7" t="s">
        <v>18</v>
      </c>
      <c r="D46" s="9">
        <v>5</v>
      </c>
      <c r="E46" s="7">
        <v>178.13</v>
      </c>
      <c r="F46" s="7">
        <f t="shared" si="2"/>
        <v>890.65</v>
      </c>
      <c r="G46" s="43" t="s">
        <v>34</v>
      </c>
      <c r="H46" s="44"/>
      <c r="I46" s="45"/>
    </row>
    <row r="47" spans="1:9" ht="15">
      <c r="A47" s="22"/>
      <c r="B47" s="19" t="s">
        <v>333</v>
      </c>
      <c r="C47" s="7" t="s">
        <v>18</v>
      </c>
      <c r="D47" s="9">
        <v>3</v>
      </c>
      <c r="E47" s="7">
        <v>178.13</v>
      </c>
      <c r="F47" s="7">
        <f t="shared" si="2"/>
        <v>534.39</v>
      </c>
      <c r="G47" s="43" t="s">
        <v>34</v>
      </c>
      <c r="H47" s="44"/>
      <c r="I47" s="45"/>
    </row>
    <row r="48" spans="1:9" ht="15">
      <c r="A48" s="22"/>
      <c r="B48" s="19" t="s">
        <v>316</v>
      </c>
      <c r="C48" s="7" t="s">
        <v>18</v>
      </c>
      <c r="D48" s="9">
        <v>1</v>
      </c>
      <c r="E48" s="7">
        <v>178.13</v>
      </c>
      <c r="F48" s="7">
        <f t="shared" si="2"/>
        <v>178.13</v>
      </c>
      <c r="G48" s="43" t="s">
        <v>34</v>
      </c>
      <c r="H48" s="44"/>
      <c r="I48" s="45"/>
    </row>
    <row r="49" spans="1:9" ht="15.75">
      <c r="A49" s="26"/>
      <c r="B49" s="26" t="s">
        <v>17</v>
      </c>
      <c r="C49" s="26" t="s">
        <v>18</v>
      </c>
      <c r="D49" s="29">
        <f>SUM(D40:D48)</f>
        <v>35</v>
      </c>
      <c r="E49" s="26"/>
      <c r="F49" s="26">
        <f>SUM(F40:F48)</f>
        <v>6234.55</v>
      </c>
      <c r="G49" s="55"/>
      <c r="H49" s="56"/>
      <c r="I49" s="57"/>
    </row>
    <row r="50" spans="1:9" ht="15.75">
      <c r="A50" s="7"/>
      <c r="B50" s="52" t="s">
        <v>23</v>
      </c>
      <c r="C50" s="53"/>
      <c r="D50" s="53"/>
      <c r="E50" s="53"/>
      <c r="F50" s="53"/>
      <c r="G50" s="53"/>
      <c r="H50" s="53"/>
      <c r="I50" s="54"/>
    </row>
    <row r="51" spans="1:9" ht="15">
      <c r="A51" s="7"/>
      <c r="B51" s="19" t="s">
        <v>329</v>
      </c>
      <c r="C51" s="7" t="s">
        <v>18</v>
      </c>
      <c r="D51" s="9">
        <v>4</v>
      </c>
      <c r="E51" s="14">
        <v>158.94</v>
      </c>
      <c r="F51" s="7">
        <f>D51*E51</f>
        <v>635.76</v>
      </c>
      <c r="G51" s="43" t="s">
        <v>330</v>
      </c>
      <c r="H51" s="44"/>
      <c r="I51" s="45"/>
    </row>
    <row r="52" spans="1:9" ht="15.75">
      <c r="A52" s="26"/>
      <c r="B52" s="26" t="s">
        <v>19</v>
      </c>
      <c r="C52" s="26" t="s">
        <v>18</v>
      </c>
      <c r="D52" s="29">
        <f>SUM(D51:D51)</f>
        <v>4</v>
      </c>
      <c r="E52" s="26"/>
      <c r="F52" s="30">
        <f>SUM(F51:F51)</f>
        <v>635.76</v>
      </c>
      <c r="G52" s="55"/>
      <c r="H52" s="56"/>
      <c r="I52" s="57"/>
    </row>
    <row r="53" spans="1:9" ht="15.75">
      <c r="A53" s="7"/>
      <c r="B53" s="52" t="s">
        <v>39</v>
      </c>
      <c r="C53" s="53"/>
      <c r="D53" s="53"/>
      <c r="E53" s="53"/>
      <c r="F53" s="53"/>
      <c r="G53" s="53"/>
      <c r="H53" s="53"/>
      <c r="I53" s="54"/>
    </row>
    <row r="54" spans="1:9" ht="15">
      <c r="A54" s="7"/>
      <c r="B54" s="19" t="s">
        <v>329</v>
      </c>
      <c r="C54" s="7" t="s">
        <v>18</v>
      </c>
      <c r="D54" s="9">
        <v>1</v>
      </c>
      <c r="E54" s="14">
        <v>167.54</v>
      </c>
      <c r="F54" s="7">
        <f>D54*E54</f>
        <v>167.54</v>
      </c>
      <c r="G54" s="43" t="s">
        <v>15</v>
      </c>
      <c r="H54" s="44"/>
      <c r="I54" s="45"/>
    </row>
    <row r="55" spans="1:9" ht="15.75">
      <c r="A55" s="26"/>
      <c r="B55" s="26" t="s">
        <v>19</v>
      </c>
      <c r="C55" s="26" t="s">
        <v>18</v>
      </c>
      <c r="D55" s="29">
        <f>SUM(D54:D54)</f>
        <v>1</v>
      </c>
      <c r="E55" s="26"/>
      <c r="F55" s="30">
        <f>SUM(F54:F54)</f>
        <v>167.54</v>
      </c>
      <c r="G55" s="55"/>
      <c r="H55" s="56"/>
      <c r="I55" s="57"/>
    </row>
    <row r="56" spans="1:9" ht="17.25" customHeight="1">
      <c r="A56" s="7"/>
      <c r="B56" s="52" t="s">
        <v>24</v>
      </c>
      <c r="C56" s="53"/>
      <c r="D56" s="53"/>
      <c r="E56" s="53"/>
      <c r="F56" s="53"/>
      <c r="G56" s="53"/>
      <c r="H56" s="53"/>
      <c r="I56" s="54"/>
    </row>
    <row r="57" spans="1:9" ht="15" customHeight="1">
      <c r="A57" s="7"/>
      <c r="B57" s="19" t="s">
        <v>315</v>
      </c>
      <c r="C57" s="7" t="s">
        <v>18</v>
      </c>
      <c r="D57" s="9">
        <v>1</v>
      </c>
      <c r="E57" s="7">
        <v>582.6</v>
      </c>
      <c r="F57" s="7">
        <f>D57*E57</f>
        <v>582.6</v>
      </c>
      <c r="G57" s="43" t="s">
        <v>230</v>
      </c>
      <c r="H57" s="44"/>
      <c r="I57" s="45"/>
    </row>
    <row r="58" spans="1:9" ht="13.5" customHeight="1">
      <c r="A58" s="7"/>
      <c r="B58" s="8" t="s">
        <v>35</v>
      </c>
      <c r="C58" s="7" t="s">
        <v>18</v>
      </c>
      <c r="D58" s="9">
        <v>1</v>
      </c>
      <c r="E58" s="9">
        <v>11.45</v>
      </c>
      <c r="F58" s="7">
        <f>D58*E58</f>
        <v>11.45</v>
      </c>
      <c r="G58" s="23"/>
      <c r="H58" s="24"/>
      <c r="I58" s="25"/>
    </row>
    <row r="59" spans="1:9" ht="13.5" customHeight="1">
      <c r="A59" s="7"/>
      <c r="B59" s="8" t="s">
        <v>37</v>
      </c>
      <c r="C59" s="7" t="s">
        <v>36</v>
      </c>
      <c r="D59" s="9">
        <v>0.016</v>
      </c>
      <c r="E59" s="9">
        <v>601.77</v>
      </c>
      <c r="F59" s="7">
        <f>D59*E59</f>
        <v>9.62832</v>
      </c>
      <c r="G59" s="23"/>
      <c r="H59" s="24"/>
      <c r="I59" s="25"/>
    </row>
    <row r="60" spans="1:9" ht="14.25" customHeight="1">
      <c r="A60" s="7"/>
      <c r="B60" s="8" t="s">
        <v>38</v>
      </c>
      <c r="C60" s="7" t="s">
        <v>36</v>
      </c>
      <c r="D60" s="9">
        <v>0.124</v>
      </c>
      <c r="E60" s="7">
        <v>139.08</v>
      </c>
      <c r="F60" s="14">
        <f>D60*E60</f>
        <v>17.24592</v>
      </c>
      <c r="G60" s="23"/>
      <c r="H60" s="24"/>
      <c r="I60" s="25"/>
    </row>
    <row r="61" spans="1:9" ht="15.75">
      <c r="A61" s="26"/>
      <c r="B61" s="26" t="s">
        <v>17</v>
      </c>
      <c r="C61" s="26"/>
      <c r="D61" s="29">
        <f>D57</f>
        <v>1</v>
      </c>
      <c r="E61" s="26"/>
      <c r="F61" s="30">
        <f>SUM(F57:F60)</f>
        <v>620.92424</v>
      </c>
      <c r="G61" s="55"/>
      <c r="H61" s="56"/>
      <c r="I61" s="57"/>
    </row>
    <row r="62" spans="1:9" ht="15.75">
      <c r="A62" s="10"/>
      <c r="B62" s="10" t="s">
        <v>25</v>
      </c>
      <c r="C62" s="10"/>
      <c r="D62" s="10"/>
      <c r="E62" s="10"/>
      <c r="F62" s="11">
        <f>F15+F34+F38+F49+F52+F55+F61</f>
        <v>21213.09424</v>
      </c>
      <c r="G62" s="49"/>
      <c r="H62" s="50"/>
      <c r="I62" s="51"/>
    </row>
    <row r="63" spans="1:9" ht="15.75">
      <c r="A63" s="12"/>
      <c r="B63" s="13"/>
      <c r="C63" s="13"/>
      <c r="D63" s="13"/>
      <c r="E63" s="13"/>
      <c r="F63" s="13"/>
      <c r="G63" s="13"/>
      <c r="H63" s="13"/>
      <c r="I63" s="12"/>
    </row>
    <row r="64" spans="1:9" ht="15.75">
      <c r="A64" s="12"/>
      <c r="B64" s="13"/>
      <c r="C64" s="13"/>
      <c r="D64" s="13"/>
      <c r="E64" s="13"/>
      <c r="F64" s="13"/>
      <c r="G64" s="13"/>
      <c r="H64" s="13"/>
      <c r="I64" s="12"/>
    </row>
    <row r="65" spans="1:9" ht="15.75">
      <c r="A65" s="12"/>
      <c r="B65" s="13" t="s">
        <v>26</v>
      </c>
      <c r="C65" s="13"/>
      <c r="D65" s="13"/>
      <c r="E65" s="13"/>
      <c r="F65" s="13"/>
      <c r="G65" s="13"/>
      <c r="H65" s="13"/>
      <c r="I65" s="12"/>
    </row>
    <row r="66" spans="1:9" ht="15.75">
      <c r="A66" s="12"/>
      <c r="B66" s="13" t="s">
        <v>27</v>
      </c>
      <c r="C66" s="13"/>
      <c r="D66" s="13"/>
      <c r="E66" s="13"/>
      <c r="F66" s="13"/>
      <c r="G66" s="13" t="s">
        <v>28</v>
      </c>
      <c r="H66" s="13"/>
      <c r="I66" s="12"/>
    </row>
    <row r="67" spans="1:9" ht="15">
      <c r="A67" s="12"/>
      <c r="B67" s="12"/>
      <c r="C67" s="12"/>
      <c r="D67" s="12"/>
      <c r="E67" s="12"/>
      <c r="F67" s="12"/>
      <c r="G67" s="12"/>
      <c r="H67" s="12"/>
      <c r="I67" s="12"/>
    </row>
  </sheetData>
  <sheetProtection/>
  <mergeCells count="52">
    <mergeCell ref="G61:I61"/>
    <mergeCell ref="G62:I62"/>
    <mergeCell ref="G25:I25"/>
    <mergeCell ref="G29:I29"/>
    <mergeCell ref="G30:I30"/>
    <mergeCell ref="G28:I28"/>
    <mergeCell ref="B50:I50"/>
    <mergeCell ref="G51:I51"/>
    <mergeCell ref="B56:I56"/>
    <mergeCell ref="G57:I57"/>
    <mergeCell ref="G52:I52"/>
    <mergeCell ref="B53:I53"/>
    <mergeCell ref="G54:I54"/>
    <mergeCell ref="G55:I55"/>
    <mergeCell ref="G43:I43"/>
    <mergeCell ref="G44:I44"/>
    <mergeCell ref="G46:I46"/>
    <mergeCell ref="G47:I47"/>
    <mergeCell ref="G48:I48"/>
    <mergeCell ref="G49:I49"/>
    <mergeCell ref="G38:I38"/>
    <mergeCell ref="B39:I39"/>
    <mergeCell ref="G40:I40"/>
    <mergeCell ref="G41:I41"/>
    <mergeCell ref="G42:I42"/>
    <mergeCell ref="G33:I33"/>
    <mergeCell ref="G34:I34"/>
    <mergeCell ref="B35:I35"/>
    <mergeCell ref="G36:I36"/>
    <mergeCell ref="G37:I37"/>
    <mergeCell ref="G23:I23"/>
    <mergeCell ref="G24:I24"/>
    <mergeCell ref="G26:I26"/>
    <mergeCell ref="G27:I27"/>
    <mergeCell ref="G31:I31"/>
    <mergeCell ref="G32:I32"/>
    <mergeCell ref="B7:I7"/>
    <mergeCell ref="G15:I15"/>
    <mergeCell ref="B16:I16"/>
    <mergeCell ref="G17:I17"/>
    <mergeCell ref="G18:I18"/>
    <mergeCell ref="G45:I45"/>
    <mergeCell ref="G21:I21"/>
    <mergeCell ref="G20:I20"/>
    <mergeCell ref="G19:I19"/>
    <mergeCell ref="G22:I22"/>
    <mergeCell ref="A1:I1"/>
    <mergeCell ref="A2:I2"/>
    <mergeCell ref="A3:I3"/>
    <mergeCell ref="G4:I4"/>
    <mergeCell ref="G5:I5"/>
    <mergeCell ref="G6:I6"/>
  </mergeCells>
  <printOptions/>
  <pageMargins left="0.21" right="0.18" top="0.22" bottom="0.25" header="0.2" footer="0.25"/>
  <pageSetup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I85"/>
  <sheetViews>
    <sheetView zoomScalePageLayoutView="0" workbookViewId="0" topLeftCell="A60">
      <selection activeCell="A80" sqref="A8:I80"/>
    </sheetView>
  </sheetViews>
  <sheetFormatPr defaultColWidth="9.140625" defaultRowHeight="12.75"/>
  <cols>
    <col min="1" max="1" width="8.140625" style="0" customWidth="1"/>
    <col min="2" max="2" width="41.8515625" style="0" customWidth="1"/>
    <col min="3" max="3" width="6.57421875" style="0" customWidth="1"/>
    <col min="4" max="5" width="9.57421875" style="0" customWidth="1"/>
    <col min="6" max="6" width="14.57421875" style="0" customWidth="1"/>
    <col min="9" max="9" width="24.421875" style="0" customWidth="1"/>
  </cols>
  <sheetData>
    <row r="1" spans="1:9" ht="15.75">
      <c r="A1" s="32" t="s">
        <v>0</v>
      </c>
      <c r="B1" s="33"/>
      <c r="C1" s="33"/>
      <c r="D1" s="33"/>
      <c r="E1" s="33"/>
      <c r="F1" s="33"/>
      <c r="G1" s="33"/>
      <c r="H1" s="33"/>
      <c r="I1" s="34"/>
    </row>
    <row r="2" spans="1:9" ht="15.75">
      <c r="A2" s="32" t="s">
        <v>258</v>
      </c>
      <c r="B2" s="33"/>
      <c r="C2" s="33"/>
      <c r="D2" s="33"/>
      <c r="E2" s="33"/>
      <c r="F2" s="33"/>
      <c r="G2" s="33"/>
      <c r="H2" s="33"/>
      <c r="I2" s="34"/>
    </row>
    <row r="3" spans="1:9" ht="15.75">
      <c r="A3" s="35" t="s">
        <v>1</v>
      </c>
      <c r="B3" s="36"/>
      <c r="C3" s="36"/>
      <c r="D3" s="36"/>
      <c r="E3" s="36"/>
      <c r="F3" s="36"/>
      <c r="G3" s="36"/>
      <c r="H3" s="36"/>
      <c r="I3" s="37"/>
    </row>
    <row r="4" spans="1:9" ht="12.7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40" t="s">
        <v>8</v>
      </c>
      <c r="H4" s="41"/>
      <c r="I4" s="42"/>
    </row>
    <row r="5" spans="1:9" ht="12.75">
      <c r="A5" s="1" t="s">
        <v>30</v>
      </c>
      <c r="B5" s="1" t="s">
        <v>9</v>
      </c>
      <c r="C5" s="1" t="s">
        <v>10</v>
      </c>
      <c r="D5" s="1" t="s">
        <v>11</v>
      </c>
      <c r="E5" s="1"/>
      <c r="F5" s="1"/>
      <c r="G5" s="40"/>
      <c r="H5" s="41"/>
      <c r="I5" s="42"/>
    </row>
    <row r="6" spans="1:9" ht="14.25" customHeight="1">
      <c r="A6" s="2"/>
      <c r="B6" s="3" t="s">
        <v>12</v>
      </c>
      <c r="C6" s="2"/>
      <c r="D6" s="2"/>
      <c r="E6" s="2"/>
      <c r="F6" s="2"/>
      <c r="G6" s="32"/>
      <c r="H6" s="33"/>
      <c r="I6" s="34"/>
    </row>
    <row r="7" spans="1:9" ht="15.75">
      <c r="A7" s="2"/>
      <c r="B7" s="46" t="s">
        <v>13</v>
      </c>
      <c r="C7" s="47"/>
      <c r="D7" s="47"/>
      <c r="E7" s="47"/>
      <c r="F7" s="47"/>
      <c r="G7" s="47"/>
      <c r="H7" s="47"/>
      <c r="I7" s="48"/>
    </row>
    <row r="8" spans="1:9" ht="15">
      <c r="A8" s="22"/>
      <c r="B8" s="19" t="s">
        <v>275</v>
      </c>
      <c r="C8" s="7" t="s">
        <v>14</v>
      </c>
      <c r="D8" s="16">
        <v>2</v>
      </c>
      <c r="E8" s="7">
        <v>232</v>
      </c>
      <c r="F8" s="7">
        <f aca="true" t="shared" si="0" ref="F8:F15">D8*E8</f>
        <v>464</v>
      </c>
      <c r="G8" s="23" t="s">
        <v>47</v>
      </c>
      <c r="H8" s="24"/>
      <c r="I8" s="25"/>
    </row>
    <row r="9" spans="1:9" ht="15">
      <c r="A9" s="22"/>
      <c r="B9" s="19" t="s">
        <v>282</v>
      </c>
      <c r="C9" s="7" t="s">
        <v>14</v>
      </c>
      <c r="D9" s="16">
        <v>1</v>
      </c>
      <c r="E9" s="7">
        <v>232</v>
      </c>
      <c r="F9" s="7">
        <f t="shared" si="0"/>
        <v>232</v>
      </c>
      <c r="G9" s="23" t="s">
        <v>170</v>
      </c>
      <c r="H9" s="24"/>
      <c r="I9" s="25"/>
    </row>
    <row r="10" spans="1:9" ht="15">
      <c r="A10" s="22"/>
      <c r="B10" s="19" t="s">
        <v>284</v>
      </c>
      <c r="C10" s="7" t="s">
        <v>14</v>
      </c>
      <c r="D10" s="16">
        <v>2.5</v>
      </c>
      <c r="E10" s="7">
        <v>232</v>
      </c>
      <c r="F10" s="7">
        <f t="shared" si="0"/>
        <v>580</v>
      </c>
      <c r="G10" s="23" t="s">
        <v>285</v>
      </c>
      <c r="H10" s="24"/>
      <c r="I10" s="25"/>
    </row>
    <row r="11" spans="1:9" ht="33.75" customHeight="1">
      <c r="A11" s="22"/>
      <c r="B11" s="19" t="s">
        <v>286</v>
      </c>
      <c r="C11" s="7" t="s">
        <v>14</v>
      </c>
      <c r="D11" s="16">
        <v>3</v>
      </c>
      <c r="E11" s="7">
        <v>232</v>
      </c>
      <c r="F11" s="7">
        <f t="shared" si="0"/>
        <v>696</v>
      </c>
      <c r="G11" s="23" t="s">
        <v>276</v>
      </c>
      <c r="H11" s="24"/>
      <c r="I11" s="25"/>
    </row>
    <row r="12" spans="1:9" ht="15" customHeight="1">
      <c r="A12" s="22"/>
      <c r="B12" s="19" t="s">
        <v>291</v>
      </c>
      <c r="C12" s="7" t="s">
        <v>14</v>
      </c>
      <c r="D12" s="16">
        <v>1</v>
      </c>
      <c r="E12" s="7">
        <v>232</v>
      </c>
      <c r="F12" s="7">
        <f t="shared" si="0"/>
        <v>232</v>
      </c>
      <c r="G12" s="23" t="s">
        <v>47</v>
      </c>
      <c r="H12" s="24"/>
      <c r="I12" s="25"/>
    </row>
    <row r="13" spans="1:9" ht="15" customHeight="1">
      <c r="A13" s="22"/>
      <c r="B13" s="19" t="s">
        <v>298</v>
      </c>
      <c r="C13" s="7" t="s">
        <v>14</v>
      </c>
      <c r="D13" s="16">
        <v>6.5</v>
      </c>
      <c r="E13" s="7">
        <v>232</v>
      </c>
      <c r="F13" s="7">
        <f t="shared" si="0"/>
        <v>1508</v>
      </c>
      <c r="G13" s="23" t="s">
        <v>47</v>
      </c>
      <c r="H13" s="24"/>
      <c r="I13" s="25"/>
    </row>
    <row r="14" spans="1:9" ht="15">
      <c r="A14" s="22"/>
      <c r="B14" s="19" t="s">
        <v>280</v>
      </c>
      <c r="C14" s="7" t="s">
        <v>14</v>
      </c>
      <c r="D14" s="16">
        <v>3</v>
      </c>
      <c r="E14" s="7">
        <v>232</v>
      </c>
      <c r="F14" s="7">
        <f>D14*E14</f>
        <v>696</v>
      </c>
      <c r="G14" s="23" t="s">
        <v>16</v>
      </c>
      <c r="H14" s="24"/>
      <c r="I14" s="25"/>
    </row>
    <row r="15" spans="1:9" ht="15">
      <c r="A15" s="22"/>
      <c r="B15" s="19" t="s">
        <v>299</v>
      </c>
      <c r="C15" s="7" t="s">
        <v>14</v>
      </c>
      <c r="D15" s="16">
        <v>57</v>
      </c>
      <c r="E15" s="7">
        <v>232</v>
      </c>
      <c r="F15" s="7">
        <f t="shared" si="0"/>
        <v>13224</v>
      </c>
      <c r="G15" s="43" t="s">
        <v>29</v>
      </c>
      <c r="H15" s="44"/>
      <c r="I15" s="45"/>
    </row>
    <row r="16" spans="1:9" ht="15.75">
      <c r="A16" s="7"/>
      <c r="B16" s="26" t="s">
        <v>17</v>
      </c>
      <c r="C16" s="26" t="s">
        <v>14</v>
      </c>
      <c r="D16" s="31">
        <f>SUM(D8:D15)</f>
        <v>76</v>
      </c>
      <c r="E16" s="26"/>
      <c r="F16" s="30">
        <f>SUM(F8:F15)</f>
        <v>17632</v>
      </c>
      <c r="G16" s="43"/>
      <c r="H16" s="44"/>
      <c r="I16" s="45"/>
    </row>
    <row r="17" spans="1:9" ht="15.75">
      <c r="A17" s="7"/>
      <c r="B17" s="52" t="s">
        <v>21</v>
      </c>
      <c r="C17" s="53"/>
      <c r="D17" s="53"/>
      <c r="E17" s="53"/>
      <c r="F17" s="53"/>
      <c r="G17" s="53"/>
      <c r="H17" s="53"/>
      <c r="I17" s="54"/>
    </row>
    <row r="18" spans="1:9" ht="15">
      <c r="A18" s="28"/>
      <c r="B18" s="19" t="s">
        <v>281</v>
      </c>
      <c r="C18" s="7" t="s">
        <v>18</v>
      </c>
      <c r="D18" s="9">
        <v>1</v>
      </c>
      <c r="E18" s="7">
        <v>171.64</v>
      </c>
      <c r="F18" s="7">
        <f>D18*E18</f>
        <v>171.64</v>
      </c>
      <c r="G18" s="43" t="s">
        <v>16</v>
      </c>
      <c r="H18" s="44"/>
      <c r="I18" s="45"/>
    </row>
    <row r="19" spans="1:9" ht="15">
      <c r="A19" s="28"/>
      <c r="B19" s="19" t="s">
        <v>274</v>
      </c>
      <c r="C19" s="7" t="s">
        <v>18</v>
      </c>
      <c r="D19" s="9">
        <v>1</v>
      </c>
      <c r="E19" s="7">
        <v>171.64</v>
      </c>
      <c r="F19" s="7">
        <f>D19*E19</f>
        <v>171.64</v>
      </c>
      <c r="G19" s="43" t="s">
        <v>29</v>
      </c>
      <c r="H19" s="44"/>
      <c r="I19" s="45"/>
    </row>
    <row r="20" spans="1:9" ht="15">
      <c r="A20" s="28"/>
      <c r="B20" s="19" t="s">
        <v>295</v>
      </c>
      <c r="C20" s="7" t="s">
        <v>18</v>
      </c>
      <c r="D20" s="9">
        <v>1</v>
      </c>
      <c r="E20" s="7">
        <v>171.64</v>
      </c>
      <c r="F20" s="7">
        <f>D20*E20</f>
        <v>171.64</v>
      </c>
      <c r="G20" s="43" t="s">
        <v>29</v>
      </c>
      <c r="H20" s="44"/>
      <c r="I20" s="45"/>
    </row>
    <row r="21" spans="1:9" ht="15">
      <c r="A21" s="28"/>
      <c r="B21" s="19" t="s">
        <v>269</v>
      </c>
      <c r="C21" s="7" t="s">
        <v>18</v>
      </c>
      <c r="D21" s="9">
        <v>1</v>
      </c>
      <c r="E21" s="7">
        <v>171.64</v>
      </c>
      <c r="F21" s="7">
        <f aca="true" t="shared" si="1" ref="F21:F28">D21*E21</f>
        <v>171.64</v>
      </c>
      <c r="G21" s="43" t="s">
        <v>29</v>
      </c>
      <c r="H21" s="44"/>
      <c r="I21" s="45"/>
    </row>
    <row r="22" spans="1:9" ht="15">
      <c r="A22" s="28"/>
      <c r="B22" s="19" t="s">
        <v>262</v>
      </c>
      <c r="C22" s="7" t="s">
        <v>18</v>
      </c>
      <c r="D22" s="9">
        <v>2</v>
      </c>
      <c r="E22" s="7">
        <v>171.64</v>
      </c>
      <c r="F22" s="7">
        <f t="shared" si="1"/>
        <v>343.28</v>
      </c>
      <c r="G22" s="43" t="s">
        <v>29</v>
      </c>
      <c r="H22" s="44"/>
      <c r="I22" s="45"/>
    </row>
    <row r="23" spans="1:9" ht="15">
      <c r="A23" s="28"/>
      <c r="B23" s="19" t="s">
        <v>260</v>
      </c>
      <c r="C23" s="7" t="s">
        <v>18</v>
      </c>
      <c r="D23" s="9">
        <v>1</v>
      </c>
      <c r="E23" s="7">
        <v>171.64</v>
      </c>
      <c r="F23" s="7">
        <f>D23*E23</f>
        <v>171.64</v>
      </c>
      <c r="G23" s="43" t="s">
        <v>29</v>
      </c>
      <c r="H23" s="44"/>
      <c r="I23" s="45"/>
    </row>
    <row r="24" spans="1:9" ht="15">
      <c r="A24" s="28"/>
      <c r="B24" s="19" t="s">
        <v>265</v>
      </c>
      <c r="C24" s="7" t="s">
        <v>18</v>
      </c>
      <c r="D24" s="9">
        <v>2</v>
      </c>
      <c r="E24" s="7">
        <v>171.64</v>
      </c>
      <c r="F24" s="7">
        <f>D24*E24</f>
        <v>343.28</v>
      </c>
      <c r="G24" s="43" t="s">
        <v>29</v>
      </c>
      <c r="H24" s="44"/>
      <c r="I24" s="45"/>
    </row>
    <row r="25" spans="1:9" ht="15">
      <c r="A25" s="28"/>
      <c r="B25" s="19" t="s">
        <v>264</v>
      </c>
      <c r="C25" s="7" t="s">
        <v>18</v>
      </c>
      <c r="D25" s="9">
        <v>4</v>
      </c>
      <c r="E25" s="7">
        <v>171.64</v>
      </c>
      <c r="F25" s="7">
        <f t="shared" si="1"/>
        <v>686.56</v>
      </c>
      <c r="G25" s="43" t="s">
        <v>29</v>
      </c>
      <c r="H25" s="44"/>
      <c r="I25" s="45"/>
    </row>
    <row r="26" spans="1:9" ht="15">
      <c r="A26" s="28"/>
      <c r="B26" s="19" t="s">
        <v>263</v>
      </c>
      <c r="C26" s="7" t="s">
        <v>18</v>
      </c>
      <c r="D26" s="9">
        <v>3</v>
      </c>
      <c r="E26" s="7">
        <v>171.64</v>
      </c>
      <c r="F26" s="7">
        <f t="shared" si="1"/>
        <v>514.92</v>
      </c>
      <c r="G26" s="43" t="s">
        <v>29</v>
      </c>
      <c r="H26" s="44"/>
      <c r="I26" s="45"/>
    </row>
    <row r="27" spans="1:9" ht="15">
      <c r="A27" s="28"/>
      <c r="B27" s="19" t="s">
        <v>259</v>
      </c>
      <c r="C27" s="7" t="s">
        <v>18</v>
      </c>
      <c r="D27" s="9">
        <v>1</v>
      </c>
      <c r="E27" s="7">
        <v>171.64</v>
      </c>
      <c r="F27" s="7">
        <f>D27*E27</f>
        <v>171.64</v>
      </c>
      <c r="G27" s="43" t="s">
        <v>29</v>
      </c>
      <c r="H27" s="44"/>
      <c r="I27" s="45"/>
    </row>
    <row r="28" spans="1:9" ht="15">
      <c r="A28" s="28"/>
      <c r="B28" s="19" t="s">
        <v>261</v>
      </c>
      <c r="C28" s="7" t="s">
        <v>18</v>
      </c>
      <c r="D28" s="9">
        <v>4</v>
      </c>
      <c r="E28" s="7">
        <v>171.64</v>
      </c>
      <c r="F28" s="7">
        <f t="shared" si="1"/>
        <v>686.56</v>
      </c>
      <c r="G28" s="43" t="s">
        <v>29</v>
      </c>
      <c r="H28" s="44"/>
      <c r="I28" s="45"/>
    </row>
    <row r="29" spans="1:9" ht="15.75">
      <c r="A29" s="26"/>
      <c r="B29" s="26" t="s">
        <v>17</v>
      </c>
      <c r="C29" s="26" t="s">
        <v>18</v>
      </c>
      <c r="D29" s="29">
        <f>SUM(D18:D28)</f>
        <v>21</v>
      </c>
      <c r="E29" s="26"/>
      <c r="F29" s="26">
        <f>SUM(F18:F28)</f>
        <v>3604.4399999999996</v>
      </c>
      <c r="G29" s="55"/>
      <c r="H29" s="56"/>
      <c r="I29" s="57"/>
    </row>
    <row r="30" spans="1:9" ht="15.75">
      <c r="A30" s="7"/>
      <c r="B30" s="52" t="s">
        <v>20</v>
      </c>
      <c r="C30" s="53"/>
      <c r="D30" s="53"/>
      <c r="E30" s="53"/>
      <c r="F30" s="53"/>
      <c r="G30" s="53"/>
      <c r="H30" s="53"/>
      <c r="I30" s="54"/>
    </row>
    <row r="31" spans="1:9" ht="15">
      <c r="A31" s="28"/>
      <c r="B31" s="19" t="s">
        <v>267</v>
      </c>
      <c r="C31" s="7" t="s">
        <v>18</v>
      </c>
      <c r="D31" s="9">
        <v>1</v>
      </c>
      <c r="E31" s="7">
        <v>782</v>
      </c>
      <c r="F31" s="7">
        <f>D31*E31</f>
        <v>782</v>
      </c>
      <c r="G31" s="43" t="s">
        <v>29</v>
      </c>
      <c r="H31" s="44"/>
      <c r="I31" s="45"/>
    </row>
    <row r="32" spans="1:9" ht="15">
      <c r="A32" s="28"/>
      <c r="B32" s="19" t="s">
        <v>266</v>
      </c>
      <c r="C32" s="7" t="s">
        <v>18</v>
      </c>
      <c r="D32" s="9">
        <v>1</v>
      </c>
      <c r="E32" s="7">
        <v>782</v>
      </c>
      <c r="F32" s="7">
        <f>D32*E32</f>
        <v>782</v>
      </c>
      <c r="G32" s="43" t="s">
        <v>29</v>
      </c>
      <c r="H32" s="44"/>
      <c r="I32" s="45"/>
    </row>
    <row r="33" spans="1:9" ht="15">
      <c r="A33" s="28"/>
      <c r="B33" s="19" t="s">
        <v>268</v>
      </c>
      <c r="C33" s="7" t="s">
        <v>18</v>
      </c>
      <c r="D33" s="9">
        <v>3</v>
      </c>
      <c r="E33" s="7">
        <v>782</v>
      </c>
      <c r="F33" s="7">
        <f>D33*E33</f>
        <v>2346</v>
      </c>
      <c r="G33" s="43" t="s">
        <v>29</v>
      </c>
      <c r="H33" s="44"/>
      <c r="I33" s="45"/>
    </row>
    <row r="34" spans="1:9" ht="15">
      <c r="A34" s="28"/>
      <c r="B34" s="19" t="s">
        <v>294</v>
      </c>
      <c r="C34" s="7" t="s">
        <v>18</v>
      </c>
      <c r="D34" s="9">
        <v>2</v>
      </c>
      <c r="E34" s="7">
        <v>782</v>
      </c>
      <c r="F34" s="7">
        <f>D34*E34</f>
        <v>1564</v>
      </c>
      <c r="G34" s="43" t="s">
        <v>29</v>
      </c>
      <c r="H34" s="44"/>
      <c r="I34" s="45"/>
    </row>
    <row r="35" spans="1:9" ht="15.75">
      <c r="A35" s="26"/>
      <c r="B35" s="26" t="s">
        <v>17</v>
      </c>
      <c r="C35" s="26" t="s">
        <v>18</v>
      </c>
      <c r="D35" s="29">
        <f>SUM(D31:D34)</f>
        <v>7</v>
      </c>
      <c r="E35" s="26"/>
      <c r="F35" s="26">
        <f>SUM(F31:F34)</f>
        <v>5474</v>
      </c>
      <c r="G35" s="55"/>
      <c r="H35" s="56"/>
      <c r="I35" s="57"/>
    </row>
    <row r="36" spans="1:9" ht="15.75">
      <c r="A36" s="7"/>
      <c r="B36" s="52" t="s">
        <v>22</v>
      </c>
      <c r="C36" s="53"/>
      <c r="D36" s="53"/>
      <c r="E36" s="53"/>
      <c r="F36" s="53"/>
      <c r="G36" s="53"/>
      <c r="H36" s="53"/>
      <c r="I36" s="54"/>
    </row>
    <row r="37" spans="1:9" ht="15">
      <c r="A37" s="22"/>
      <c r="B37" s="19" t="s">
        <v>288</v>
      </c>
      <c r="C37" s="7" t="s">
        <v>18</v>
      </c>
      <c r="D37" s="9">
        <v>4</v>
      </c>
      <c r="E37" s="7">
        <v>178.13</v>
      </c>
      <c r="F37" s="7">
        <f aca="true" t="shared" si="2" ref="F37:F46">D37*E37</f>
        <v>712.52</v>
      </c>
      <c r="G37" s="43" t="s">
        <v>34</v>
      </c>
      <c r="H37" s="44"/>
      <c r="I37" s="45"/>
    </row>
    <row r="38" spans="1:9" ht="15">
      <c r="A38" s="22"/>
      <c r="B38" s="19" t="s">
        <v>272</v>
      </c>
      <c r="C38" s="7" t="s">
        <v>18</v>
      </c>
      <c r="D38" s="9">
        <v>3</v>
      </c>
      <c r="E38" s="7">
        <v>178.13</v>
      </c>
      <c r="F38" s="7">
        <f t="shared" si="2"/>
        <v>534.39</v>
      </c>
      <c r="G38" s="43" t="s">
        <v>34</v>
      </c>
      <c r="H38" s="44"/>
      <c r="I38" s="45"/>
    </row>
    <row r="39" spans="1:9" ht="15">
      <c r="A39" s="22"/>
      <c r="B39" s="19" t="s">
        <v>273</v>
      </c>
      <c r="C39" s="7" t="s">
        <v>18</v>
      </c>
      <c r="D39" s="9">
        <v>2</v>
      </c>
      <c r="E39" s="7">
        <v>178.13</v>
      </c>
      <c r="F39" s="7">
        <f t="shared" si="2"/>
        <v>356.26</v>
      </c>
      <c r="G39" s="43" t="s">
        <v>34</v>
      </c>
      <c r="H39" s="44"/>
      <c r="I39" s="45"/>
    </row>
    <row r="40" spans="1:9" ht="15">
      <c r="A40" s="22"/>
      <c r="B40" s="19" t="s">
        <v>278</v>
      </c>
      <c r="C40" s="7" t="s">
        <v>18</v>
      </c>
      <c r="D40" s="9">
        <v>11</v>
      </c>
      <c r="E40" s="7">
        <v>178.13</v>
      </c>
      <c r="F40" s="7">
        <f t="shared" si="2"/>
        <v>1959.4299999999998</v>
      </c>
      <c r="G40" s="43" t="s">
        <v>34</v>
      </c>
      <c r="H40" s="44"/>
      <c r="I40" s="45"/>
    </row>
    <row r="41" spans="1:9" ht="15">
      <c r="A41" s="22"/>
      <c r="B41" s="19" t="s">
        <v>299</v>
      </c>
      <c r="C41" s="7" t="s">
        <v>18</v>
      </c>
      <c r="D41" s="9">
        <v>13</v>
      </c>
      <c r="E41" s="7">
        <v>178.13</v>
      </c>
      <c r="F41" s="7">
        <f t="shared" si="2"/>
        <v>2315.69</v>
      </c>
      <c r="G41" s="43" t="s">
        <v>29</v>
      </c>
      <c r="H41" s="44"/>
      <c r="I41" s="45"/>
    </row>
    <row r="42" spans="1:9" ht="15">
      <c r="A42" s="22"/>
      <c r="B42" s="19" t="s">
        <v>290</v>
      </c>
      <c r="C42" s="7" t="s">
        <v>18</v>
      </c>
      <c r="D42" s="9">
        <v>1</v>
      </c>
      <c r="E42" s="7">
        <v>178.13</v>
      </c>
      <c r="F42" s="7">
        <f t="shared" si="2"/>
        <v>178.13</v>
      </c>
      <c r="G42" s="43" t="s">
        <v>34</v>
      </c>
      <c r="H42" s="44"/>
      <c r="I42" s="45"/>
    </row>
    <row r="43" spans="1:9" ht="35.25" customHeight="1">
      <c r="A43" s="22"/>
      <c r="B43" s="19" t="s">
        <v>297</v>
      </c>
      <c r="C43" s="7" t="s">
        <v>18</v>
      </c>
      <c r="D43" s="9">
        <v>9</v>
      </c>
      <c r="E43" s="7">
        <v>178.13</v>
      </c>
      <c r="F43" s="7">
        <f t="shared" si="2"/>
        <v>1603.17</v>
      </c>
      <c r="G43" s="43" t="s">
        <v>34</v>
      </c>
      <c r="H43" s="44"/>
      <c r="I43" s="45"/>
    </row>
    <row r="44" spans="1:9" ht="30">
      <c r="A44" s="22"/>
      <c r="B44" s="19" t="s">
        <v>277</v>
      </c>
      <c r="C44" s="7" t="s">
        <v>18</v>
      </c>
      <c r="D44" s="9">
        <v>7</v>
      </c>
      <c r="E44" s="7">
        <v>178.13</v>
      </c>
      <c r="F44" s="7">
        <f t="shared" si="2"/>
        <v>1246.9099999999999</v>
      </c>
      <c r="G44" s="43" t="s">
        <v>34</v>
      </c>
      <c r="H44" s="44"/>
      <c r="I44" s="45"/>
    </row>
    <row r="45" spans="1:9" ht="15">
      <c r="A45" s="22"/>
      <c r="B45" s="19" t="s">
        <v>283</v>
      </c>
      <c r="C45" s="7" t="s">
        <v>18</v>
      </c>
      <c r="D45" s="9">
        <v>1</v>
      </c>
      <c r="E45" s="7">
        <v>178.13</v>
      </c>
      <c r="F45" s="7">
        <f t="shared" si="2"/>
        <v>178.13</v>
      </c>
      <c r="G45" s="43" t="s">
        <v>34</v>
      </c>
      <c r="H45" s="44"/>
      <c r="I45" s="45"/>
    </row>
    <row r="46" spans="1:9" ht="15">
      <c r="A46" s="22"/>
      <c r="B46" s="19" t="s">
        <v>289</v>
      </c>
      <c r="C46" s="7" t="s">
        <v>18</v>
      </c>
      <c r="D46" s="9">
        <v>1</v>
      </c>
      <c r="E46" s="7">
        <v>178.13</v>
      </c>
      <c r="F46" s="7">
        <f t="shared" si="2"/>
        <v>178.13</v>
      </c>
      <c r="G46" s="43" t="s">
        <v>34</v>
      </c>
      <c r="H46" s="44"/>
      <c r="I46" s="45"/>
    </row>
    <row r="47" spans="1:9" ht="15.75">
      <c r="A47" s="26"/>
      <c r="B47" s="26" t="s">
        <v>17</v>
      </c>
      <c r="C47" s="26" t="s">
        <v>18</v>
      </c>
      <c r="D47" s="29">
        <f>SUM(D37:D46)</f>
        <v>52</v>
      </c>
      <c r="E47" s="26"/>
      <c r="F47" s="26">
        <f>SUM(F37:F46)</f>
        <v>9262.759999999998</v>
      </c>
      <c r="G47" s="55"/>
      <c r="H47" s="56"/>
      <c r="I47" s="57"/>
    </row>
    <row r="48" spans="1:9" ht="15.75">
      <c r="A48" s="7"/>
      <c r="B48" s="52" t="s">
        <v>23</v>
      </c>
      <c r="C48" s="53"/>
      <c r="D48" s="53"/>
      <c r="E48" s="53"/>
      <c r="F48" s="53"/>
      <c r="G48" s="53"/>
      <c r="H48" s="53"/>
      <c r="I48" s="54"/>
    </row>
    <row r="49" spans="1:9" ht="15">
      <c r="A49" s="7"/>
      <c r="B49" s="19" t="s">
        <v>270</v>
      </c>
      <c r="C49" s="7" t="s">
        <v>18</v>
      </c>
      <c r="D49" s="9">
        <v>1</v>
      </c>
      <c r="E49" s="14">
        <v>158.94</v>
      </c>
      <c r="F49" s="7">
        <f>D49*E49</f>
        <v>158.94</v>
      </c>
      <c r="G49" s="43" t="s">
        <v>15</v>
      </c>
      <c r="H49" s="44"/>
      <c r="I49" s="45"/>
    </row>
    <row r="50" spans="1:9" ht="15">
      <c r="A50" s="7"/>
      <c r="B50" s="19" t="s">
        <v>282</v>
      </c>
      <c r="C50" s="7" t="s">
        <v>18</v>
      </c>
      <c r="D50" s="9">
        <v>2</v>
      </c>
      <c r="E50" s="14">
        <v>158.94</v>
      </c>
      <c r="F50" s="7">
        <f>D50*E50</f>
        <v>317.88</v>
      </c>
      <c r="G50" s="43" t="s">
        <v>15</v>
      </c>
      <c r="H50" s="44"/>
      <c r="I50" s="45"/>
    </row>
    <row r="51" spans="1:9" ht="15.75">
      <c r="A51" s="26"/>
      <c r="B51" s="26" t="s">
        <v>19</v>
      </c>
      <c r="C51" s="26" t="s">
        <v>18</v>
      </c>
      <c r="D51" s="29">
        <f>SUM(D49:D50)</f>
        <v>3</v>
      </c>
      <c r="E51" s="26"/>
      <c r="F51" s="30">
        <f>SUM(F49:F50)</f>
        <v>476.82</v>
      </c>
      <c r="G51" s="55"/>
      <c r="H51" s="56"/>
      <c r="I51" s="57"/>
    </row>
    <row r="52" spans="1:9" ht="15.75">
      <c r="A52" s="7"/>
      <c r="B52" s="52" t="s">
        <v>39</v>
      </c>
      <c r="C52" s="53"/>
      <c r="D52" s="53"/>
      <c r="E52" s="53"/>
      <c r="F52" s="53"/>
      <c r="G52" s="53"/>
      <c r="H52" s="53"/>
      <c r="I52" s="54"/>
    </row>
    <row r="53" spans="1:9" ht="15">
      <c r="A53" s="7"/>
      <c r="B53" s="19" t="s">
        <v>275</v>
      </c>
      <c r="C53" s="7" t="s">
        <v>18</v>
      </c>
      <c r="D53" s="9">
        <v>2</v>
      </c>
      <c r="E53" s="14">
        <v>167.54</v>
      </c>
      <c r="F53" s="7">
        <f>D53*E53</f>
        <v>335.08</v>
      </c>
      <c r="G53" s="61" t="s">
        <v>31</v>
      </c>
      <c r="H53" s="62"/>
      <c r="I53" s="63"/>
    </row>
    <row r="54" spans="1:9" ht="15">
      <c r="A54" s="7"/>
      <c r="B54" s="19" t="s">
        <v>299</v>
      </c>
      <c r="C54" s="7" t="s">
        <v>18</v>
      </c>
      <c r="D54" s="9">
        <v>3</v>
      </c>
      <c r="E54" s="14">
        <v>167.54</v>
      </c>
      <c r="F54" s="7">
        <f>D54*E54</f>
        <v>502.62</v>
      </c>
      <c r="G54" s="43" t="s">
        <v>29</v>
      </c>
      <c r="H54" s="44"/>
      <c r="I54" s="45"/>
    </row>
    <row r="55" spans="1:9" ht="15.75">
      <c r="A55" s="26"/>
      <c r="B55" s="26" t="s">
        <v>19</v>
      </c>
      <c r="C55" s="26" t="s">
        <v>18</v>
      </c>
      <c r="D55" s="29">
        <f>SUM(D53:D54)</f>
        <v>5</v>
      </c>
      <c r="E55" s="26"/>
      <c r="F55" s="30">
        <f>SUM(F53:F54)</f>
        <v>837.7</v>
      </c>
      <c r="G55" s="55"/>
      <c r="H55" s="56"/>
      <c r="I55" s="57"/>
    </row>
    <row r="56" spans="1:9" ht="15.75">
      <c r="A56" s="7"/>
      <c r="B56" s="52" t="s">
        <v>32</v>
      </c>
      <c r="C56" s="44"/>
      <c r="D56" s="44"/>
      <c r="E56" s="44"/>
      <c r="F56" s="44"/>
      <c r="G56" s="44"/>
      <c r="H56" s="44"/>
      <c r="I56" s="45"/>
    </row>
    <row r="57" spans="1:9" ht="15">
      <c r="A57" s="7"/>
      <c r="B57" s="19" t="s">
        <v>296</v>
      </c>
      <c r="C57" s="7" t="s">
        <v>18</v>
      </c>
      <c r="D57" s="9">
        <v>1</v>
      </c>
      <c r="E57" s="7">
        <v>415</v>
      </c>
      <c r="F57" s="7">
        <f>D57*E57</f>
        <v>415</v>
      </c>
      <c r="G57" s="23" t="s">
        <v>232</v>
      </c>
      <c r="H57" s="24"/>
      <c r="I57" s="25"/>
    </row>
    <row r="58" spans="1:9" ht="15.75">
      <c r="A58" s="26"/>
      <c r="B58" s="26" t="s">
        <v>19</v>
      </c>
      <c r="C58" s="26" t="s">
        <v>18</v>
      </c>
      <c r="D58" s="29">
        <f>SUM(D57:D57)</f>
        <v>1</v>
      </c>
      <c r="E58" s="26"/>
      <c r="F58" s="30">
        <f>SUM(F57:F57)</f>
        <v>415</v>
      </c>
      <c r="G58" s="55"/>
      <c r="H58" s="56"/>
      <c r="I58" s="57"/>
    </row>
    <row r="59" spans="1:9" ht="17.25" customHeight="1">
      <c r="A59" s="7"/>
      <c r="B59" s="52" t="s">
        <v>24</v>
      </c>
      <c r="C59" s="53"/>
      <c r="D59" s="53"/>
      <c r="E59" s="53"/>
      <c r="F59" s="53"/>
      <c r="G59" s="53"/>
      <c r="H59" s="53"/>
      <c r="I59" s="54"/>
    </row>
    <row r="60" spans="1:9" ht="15" customHeight="1">
      <c r="A60" s="7"/>
      <c r="B60" s="19" t="s">
        <v>284</v>
      </c>
      <c r="C60" s="7" t="s">
        <v>18</v>
      </c>
      <c r="D60" s="9">
        <v>2</v>
      </c>
      <c r="E60" s="7">
        <v>582.6</v>
      </c>
      <c r="F60" s="7">
        <f aca="true" t="shared" si="3" ref="F60:F67">D60*E60</f>
        <v>1165.2</v>
      </c>
      <c r="G60" s="43" t="s">
        <v>230</v>
      </c>
      <c r="H60" s="44"/>
      <c r="I60" s="45"/>
    </row>
    <row r="61" spans="1:9" ht="13.5" customHeight="1">
      <c r="A61" s="7"/>
      <c r="B61" s="8" t="s">
        <v>35</v>
      </c>
      <c r="C61" s="7" t="s">
        <v>18</v>
      </c>
      <c r="D61" s="9">
        <v>1</v>
      </c>
      <c r="E61" s="9">
        <v>11.45</v>
      </c>
      <c r="F61" s="7">
        <f t="shared" si="3"/>
        <v>11.45</v>
      </c>
      <c r="G61" s="23"/>
      <c r="H61" s="24"/>
      <c r="I61" s="25"/>
    </row>
    <row r="62" spans="1:9" ht="13.5" customHeight="1">
      <c r="A62" s="7"/>
      <c r="B62" s="8" t="s">
        <v>37</v>
      </c>
      <c r="C62" s="7" t="s">
        <v>36</v>
      </c>
      <c r="D62" s="9">
        <f>D60*0.016</f>
        <v>0.032</v>
      </c>
      <c r="E62" s="9">
        <v>601.77</v>
      </c>
      <c r="F62" s="7">
        <f t="shared" si="3"/>
        <v>19.25664</v>
      </c>
      <c r="G62" s="23"/>
      <c r="H62" s="24"/>
      <c r="I62" s="25"/>
    </row>
    <row r="63" spans="1:9" ht="14.25" customHeight="1">
      <c r="A63" s="7"/>
      <c r="B63" s="8" t="s">
        <v>38</v>
      </c>
      <c r="C63" s="7" t="s">
        <v>36</v>
      </c>
      <c r="D63" s="9">
        <f>D60*0.124</f>
        <v>0.248</v>
      </c>
      <c r="E63" s="7">
        <v>139.08</v>
      </c>
      <c r="F63" s="14">
        <f t="shared" si="3"/>
        <v>34.49184</v>
      </c>
      <c r="G63" s="23"/>
      <c r="H63" s="24"/>
      <c r="I63" s="25"/>
    </row>
    <row r="64" spans="1:9" ht="15" customHeight="1">
      <c r="A64" s="7"/>
      <c r="B64" s="19" t="s">
        <v>287</v>
      </c>
      <c r="C64" s="7" t="s">
        <v>18</v>
      </c>
      <c r="D64" s="9">
        <v>1</v>
      </c>
      <c r="E64" s="7">
        <v>582.6</v>
      </c>
      <c r="F64" s="7">
        <f t="shared" si="3"/>
        <v>582.6</v>
      </c>
      <c r="G64" s="43" t="s">
        <v>230</v>
      </c>
      <c r="H64" s="44"/>
      <c r="I64" s="45"/>
    </row>
    <row r="65" spans="1:9" ht="13.5" customHeight="1">
      <c r="A65" s="7"/>
      <c r="B65" s="8" t="s">
        <v>35</v>
      </c>
      <c r="C65" s="7" t="s">
        <v>18</v>
      </c>
      <c r="D65" s="9">
        <v>2</v>
      </c>
      <c r="E65" s="9">
        <v>11.45</v>
      </c>
      <c r="F65" s="7">
        <f t="shared" si="3"/>
        <v>22.9</v>
      </c>
      <c r="G65" s="23"/>
      <c r="H65" s="24"/>
      <c r="I65" s="25"/>
    </row>
    <row r="66" spans="1:9" ht="13.5" customHeight="1">
      <c r="A66" s="7"/>
      <c r="B66" s="8" t="s">
        <v>37</v>
      </c>
      <c r="C66" s="7" t="s">
        <v>36</v>
      </c>
      <c r="D66" s="9">
        <f>D64*0.016</f>
        <v>0.016</v>
      </c>
      <c r="E66" s="9">
        <v>601.77</v>
      </c>
      <c r="F66" s="7">
        <f t="shared" si="3"/>
        <v>9.62832</v>
      </c>
      <c r="G66" s="23"/>
      <c r="H66" s="24"/>
      <c r="I66" s="25"/>
    </row>
    <row r="67" spans="1:9" ht="14.25" customHeight="1">
      <c r="A67" s="7"/>
      <c r="B67" s="8" t="s">
        <v>38</v>
      </c>
      <c r="C67" s="7" t="s">
        <v>36</v>
      </c>
      <c r="D67" s="9">
        <f>D64*0.124</f>
        <v>0.124</v>
      </c>
      <c r="E67" s="7">
        <v>139.08</v>
      </c>
      <c r="F67" s="14">
        <f t="shared" si="3"/>
        <v>17.24592</v>
      </c>
      <c r="G67" s="23"/>
      <c r="H67" s="24"/>
      <c r="I67" s="25"/>
    </row>
    <row r="68" spans="1:9" ht="17.25" customHeight="1">
      <c r="A68" s="7"/>
      <c r="B68" s="19" t="s">
        <v>279</v>
      </c>
      <c r="C68" s="7" t="s">
        <v>18</v>
      </c>
      <c r="D68" s="9">
        <v>2</v>
      </c>
      <c r="E68" s="7">
        <v>582.6</v>
      </c>
      <c r="F68" s="7">
        <f aca="true" t="shared" si="4" ref="F68:F75">D68*E68</f>
        <v>1165.2</v>
      </c>
      <c r="G68" s="43" t="s">
        <v>230</v>
      </c>
      <c r="H68" s="44"/>
      <c r="I68" s="45"/>
    </row>
    <row r="69" spans="1:9" ht="13.5" customHeight="1">
      <c r="A69" s="7"/>
      <c r="B69" s="8" t="s">
        <v>35</v>
      </c>
      <c r="C69" s="7" t="s">
        <v>18</v>
      </c>
      <c r="D69" s="9">
        <v>3</v>
      </c>
      <c r="E69" s="9">
        <v>11.45</v>
      </c>
      <c r="F69" s="7">
        <f t="shared" si="4"/>
        <v>34.349999999999994</v>
      </c>
      <c r="G69" s="23"/>
      <c r="H69" s="24"/>
      <c r="I69" s="25"/>
    </row>
    <row r="70" spans="1:9" ht="13.5" customHeight="1">
      <c r="A70" s="7"/>
      <c r="B70" s="8" t="s">
        <v>37</v>
      </c>
      <c r="C70" s="7" t="s">
        <v>36</v>
      </c>
      <c r="D70" s="9">
        <f>D68*0.016</f>
        <v>0.032</v>
      </c>
      <c r="E70" s="9">
        <v>601.77</v>
      </c>
      <c r="F70" s="7">
        <f t="shared" si="4"/>
        <v>19.25664</v>
      </c>
      <c r="G70" s="23"/>
      <c r="H70" s="24"/>
      <c r="I70" s="25"/>
    </row>
    <row r="71" spans="1:9" ht="14.25" customHeight="1">
      <c r="A71" s="7"/>
      <c r="B71" s="8" t="s">
        <v>38</v>
      </c>
      <c r="C71" s="7" t="s">
        <v>36</v>
      </c>
      <c r="D71" s="9">
        <f>D68*0.124</f>
        <v>0.248</v>
      </c>
      <c r="E71" s="7">
        <v>139.08</v>
      </c>
      <c r="F71" s="14">
        <f t="shared" si="4"/>
        <v>34.49184</v>
      </c>
      <c r="G71" s="23"/>
      <c r="H71" s="24"/>
      <c r="I71" s="25"/>
    </row>
    <row r="72" spans="1:9" ht="15">
      <c r="A72" s="7"/>
      <c r="B72" s="19" t="s">
        <v>292</v>
      </c>
      <c r="C72" s="7" t="s">
        <v>18</v>
      </c>
      <c r="D72" s="9">
        <v>2</v>
      </c>
      <c r="E72" s="7">
        <v>582.6</v>
      </c>
      <c r="F72" s="7">
        <f t="shared" si="4"/>
        <v>1165.2</v>
      </c>
      <c r="G72" s="43" t="s">
        <v>271</v>
      </c>
      <c r="H72" s="44"/>
      <c r="I72" s="45"/>
    </row>
    <row r="73" spans="1:9" ht="13.5" customHeight="1">
      <c r="A73" s="7"/>
      <c r="B73" s="8" t="s">
        <v>35</v>
      </c>
      <c r="C73" s="7" t="s">
        <v>18</v>
      </c>
      <c r="D73" s="9">
        <v>1</v>
      </c>
      <c r="E73" s="9">
        <v>11.45</v>
      </c>
      <c r="F73" s="7">
        <f t="shared" si="4"/>
        <v>11.45</v>
      </c>
      <c r="G73" s="23"/>
      <c r="H73" s="24"/>
      <c r="I73" s="25"/>
    </row>
    <row r="74" spans="1:9" ht="14.25" customHeight="1">
      <c r="A74" s="7"/>
      <c r="B74" s="8" t="s">
        <v>38</v>
      </c>
      <c r="C74" s="7" t="s">
        <v>36</v>
      </c>
      <c r="D74" s="9">
        <f>D72*0.124</f>
        <v>0.248</v>
      </c>
      <c r="E74" s="7">
        <v>139.08</v>
      </c>
      <c r="F74" s="14">
        <f t="shared" si="4"/>
        <v>34.49184</v>
      </c>
      <c r="G74" s="23"/>
      <c r="H74" s="24"/>
      <c r="I74" s="25"/>
    </row>
    <row r="75" spans="1:9" ht="13.5" customHeight="1">
      <c r="A75" s="7"/>
      <c r="B75" s="8" t="s">
        <v>37</v>
      </c>
      <c r="C75" s="7" t="s">
        <v>36</v>
      </c>
      <c r="D75" s="9">
        <f>D72*0.016</f>
        <v>0.032</v>
      </c>
      <c r="E75" s="9">
        <v>601.77</v>
      </c>
      <c r="F75" s="7">
        <f t="shared" si="4"/>
        <v>19.25664</v>
      </c>
      <c r="G75" s="23"/>
      <c r="H75" s="24"/>
      <c r="I75" s="25"/>
    </row>
    <row r="76" spans="1:9" ht="15">
      <c r="A76" s="7"/>
      <c r="B76" s="19" t="s">
        <v>293</v>
      </c>
      <c r="C76" s="7" t="s">
        <v>18</v>
      </c>
      <c r="D76" s="9">
        <v>1</v>
      </c>
      <c r="E76" s="7">
        <v>582.6</v>
      </c>
      <c r="F76" s="7">
        <f>D76*E76</f>
        <v>582.6</v>
      </c>
      <c r="G76" s="43" t="s">
        <v>271</v>
      </c>
      <c r="H76" s="44"/>
      <c r="I76" s="45"/>
    </row>
    <row r="77" spans="1:9" ht="13.5" customHeight="1">
      <c r="A77" s="7"/>
      <c r="B77" s="8" t="s">
        <v>35</v>
      </c>
      <c r="C77" s="7" t="s">
        <v>18</v>
      </c>
      <c r="D77" s="9">
        <v>1</v>
      </c>
      <c r="E77" s="9">
        <v>11.45</v>
      </c>
      <c r="F77" s="7">
        <f>D77*E77</f>
        <v>11.45</v>
      </c>
      <c r="G77" s="23"/>
      <c r="H77" s="24"/>
      <c r="I77" s="25"/>
    </row>
    <row r="78" spans="1:9" ht="14.25" customHeight="1">
      <c r="A78" s="7"/>
      <c r="B78" s="8" t="s">
        <v>38</v>
      </c>
      <c r="C78" s="7" t="s">
        <v>36</v>
      </c>
      <c r="D78" s="9">
        <f>D76*0.124</f>
        <v>0.124</v>
      </c>
      <c r="E78" s="7">
        <v>139.08</v>
      </c>
      <c r="F78" s="14">
        <f>D78*E78</f>
        <v>17.24592</v>
      </c>
      <c r="G78" s="23"/>
      <c r="H78" s="24"/>
      <c r="I78" s="25"/>
    </row>
    <row r="79" spans="1:9" ht="13.5" customHeight="1">
      <c r="A79" s="7"/>
      <c r="B79" s="8" t="s">
        <v>37</v>
      </c>
      <c r="C79" s="7" t="s">
        <v>36</v>
      </c>
      <c r="D79" s="9">
        <f>D76*0.016</f>
        <v>0.016</v>
      </c>
      <c r="E79" s="9">
        <v>601.77</v>
      </c>
      <c r="F79" s="7">
        <f>D79*E79</f>
        <v>9.62832</v>
      </c>
      <c r="G79" s="23"/>
      <c r="H79" s="24"/>
      <c r="I79" s="25"/>
    </row>
    <row r="80" spans="1:9" ht="15.75">
      <c r="A80" s="26"/>
      <c r="B80" s="26" t="s">
        <v>17</v>
      </c>
      <c r="C80" s="26"/>
      <c r="D80" s="29">
        <f>D60+D64+D68+D72+D76</f>
        <v>8</v>
      </c>
      <c r="E80" s="26"/>
      <c r="F80" s="30">
        <f>SUM(F60:F79)</f>
        <v>4967.39392</v>
      </c>
      <c r="G80" s="55"/>
      <c r="H80" s="56"/>
      <c r="I80" s="57"/>
    </row>
    <row r="81" spans="1:9" ht="15.75">
      <c r="A81" s="10"/>
      <c r="B81" s="10" t="s">
        <v>25</v>
      </c>
      <c r="C81" s="10"/>
      <c r="D81" s="10"/>
      <c r="E81" s="10"/>
      <c r="F81" s="11">
        <f>F16+F29+F35+F47+F51+F55+F80+F58</f>
        <v>42670.113919999996</v>
      </c>
      <c r="G81" s="49"/>
      <c r="H81" s="50"/>
      <c r="I81" s="51"/>
    </row>
    <row r="82" spans="1:9" ht="15.75">
      <c r="A82" s="12"/>
      <c r="B82" s="13"/>
      <c r="C82" s="13"/>
      <c r="D82" s="13"/>
      <c r="E82" s="13"/>
      <c r="F82" s="13"/>
      <c r="G82" s="13"/>
      <c r="H82" s="13"/>
      <c r="I82" s="12"/>
    </row>
    <row r="83" spans="1:9" ht="15.75">
      <c r="A83" s="12"/>
      <c r="B83" s="13"/>
      <c r="C83" s="13"/>
      <c r="D83" s="13"/>
      <c r="E83" s="13"/>
      <c r="F83" s="13"/>
      <c r="G83" s="13"/>
      <c r="H83" s="13"/>
      <c r="I83" s="12"/>
    </row>
    <row r="84" spans="1:9" ht="15.75">
      <c r="A84" s="12"/>
      <c r="B84" s="13" t="s">
        <v>26</v>
      </c>
      <c r="C84" s="13"/>
      <c r="D84" s="13"/>
      <c r="E84" s="13"/>
      <c r="F84" s="13"/>
      <c r="G84" s="13"/>
      <c r="H84" s="13"/>
      <c r="I84" s="12"/>
    </row>
    <row r="85" spans="1:9" ht="15.75">
      <c r="A85" s="12"/>
      <c r="B85" s="13" t="s">
        <v>27</v>
      </c>
      <c r="C85" s="13"/>
      <c r="D85" s="13"/>
      <c r="E85" s="13"/>
      <c r="F85" s="13"/>
      <c r="G85" s="13" t="s">
        <v>28</v>
      </c>
      <c r="H85" s="13"/>
      <c r="I85" s="12"/>
    </row>
  </sheetData>
  <sheetProtection/>
  <mergeCells count="58">
    <mergeCell ref="G20:I20"/>
    <mergeCell ref="G76:I76"/>
    <mergeCell ref="G80:I80"/>
    <mergeCell ref="G50:I50"/>
    <mergeCell ref="G51:I51"/>
    <mergeCell ref="B52:I52"/>
    <mergeCell ref="G54:I54"/>
    <mergeCell ref="G41:I41"/>
    <mergeCell ref="G49:I49"/>
    <mergeCell ref="G32:I32"/>
    <mergeCell ref="G81:I81"/>
    <mergeCell ref="G55:I55"/>
    <mergeCell ref="B56:I56"/>
    <mergeCell ref="G58:I58"/>
    <mergeCell ref="B59:I59"/>
    <mergeCell ref="G68:I68"/>
    <mergeCell ref="G60:I60"/>
    <mergeCell ref="G64:I64"/>
    <mergeCell ref="G72:I72"/>
    <mergeCell ref="G45:I45"/>
    <mergeCell ref="G46:I46"/>
    <mergeCell ref="G47:I47"/>
    <mergeCell ref="B48:I48"/>
    <mergeCell ref="G39:I39"/>
    <mergeCell ref="G40:I40"/>
    <mergeCell ref="G42:I42"/>
    <mergeCell ref="G43:I43"/>
    <mergeCell ref="G44:I44"/>
    <mergeCell ref="G27:I27"/>
    <mergeCell ref="G34:I34"/>
    <mergeCell ref="G35:I35"/>
    <mergeCell ref="B36:I36"/>
    <mergeCell ref="G37:I37"/>
    <mergeCell ref="G38:I38"/>
    <mergeCell ref="G28:I28"/>
    <mergeCell ref="G29:I29"/>
    <mergeCell ref="B30:I30"/>
    <mergeCell ref="G31:I31"/>
    <mergeCell ref="G18:I18"/>
    <mergeCell ref="G21:I21"/>
    <mergeCell ref="G19:I19"/>
    <mergeCell ref="G15:I15"/>
    <mergeCell ref="G33:I33"/>
    <mergeCell ref="G22:I22"/>
    <mergeCell ref="G23:I23"/>
    <mergeCell ref="G24:I24"/>
    <mergeCell ref="G25:I25"/>
    <mergeCell ref="G26:I26"/>
    <mergeCell ref="G53:I53"/>
    <mergeCell ref="A1:I1"/>
    <mergeCell ref="A2:I2"/>
    <mergeCell ref="A3:I3"/>
    <mergeCell ref="G4:I4"/>
    <mergeCell ref="G5:I5"/>
    <mergeCell ref="G6:I6"/>
    <mergeCell ref="B7:I7"/>
    <mergeCell ref="G16:I16"/>
    <mergeCell ref="B17:I17"/>
  </mergeCells>
  <printOptions/>
  <pageMargins left="0.21" right="0.18" top="0.22" bottom="0.25" header="0.2" footer="0.25"/>
  <pageSetup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I90"/>
  <sheetViews>
    <sheetView zoomScalePageLayoutView="0" workbookViewId="0" topLeftCell="A67">
      <selection activeCell="A84" sqref="A8:I84"/>
    </sheetView>
  </sheetViews>
  <sheetFormatPr defaultColWidth="9.140625" defaultRowHeight="12.75"/>
  <cols>
    <col min="1" max="1" width="8.140625" style="0" customWidth="1"/>
    <col min="2" max="2" width="41.8515625" style="0" customWidth="1"/>
    <col min="3" max="3" width="6.57421875" style="0" customWidth="1"/>
    <col min="4" max="5" width="9.57421875" style="0" customWidth="1"/>
    <col min="6" max="6" width="14.57421875" style="0" customWidth="1"/>
    <col min="9" max="9" width="24.421875" style="0" customWidth="1"/>
  </cols>
  <sheetData>
    <row r="1" spans="1:9" ht="15.75">
      <c r="A1" s="32" t="s">
        <v>0</v>
      </c>
      <c r="B1" s="33"/>
      <c r="C1" s="33"/>
      <c r="D1" s="33"/>
      <c r="E1" s="33"/>
      <c r="F1" s="33"/>
      <c r="G1" s="33"/>
      <c r="H1" s="33"/>
      <c r="I1" s="34"/>
    </row>
    <row r="2" spans="1:9" ht="15.75">
      <c r="A2" s="32" t="s">
        <v>202</v>
      </c>
      <c r="B2" s="33"/>
      <c r="C2" s="33"/>
      <c r="D2" s="33"/>
      <c r="E2" s="33"/>
      <c r="F2" s="33"/>
      <c r="G2" s="33"/>
      <c r="H2" s="33"/>
      <c r="I2" s="34"/>
    </row>
    <row r="3" spans="1:9" ht="15.75">
      <c r="A3" s="35" t="s">
        <v>1</v>
      </c>
      <c r="B3" s="36"/>
      <c r="C3" s="36"/>
      <c r="D3" s="36"/>
      <c r="E3" s="36"/>
      <c r="F3" s="36"/>
      <c r="G3" s="36"/>
      <c r="H3" s="36"/>
      <c r="I3" s="37"/>
    </row>
    <row r="4" spans="1:9" ht="12.7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40" t="s">
        <v>8</v>
      </c>
      <c r="H4" s="41"/>
      <c r="I4" s="42"/>
    </row>
    <row r="5" spans="1:9" ht="12.75">
      <c r="A5" s="1" t="s">
        <v>30</v>
      </c>
      <c r="B5" s="1" t="s">
        <v>9</v>
      </c>
      <c r="C5" s="1" t="s">
        <v>10</v>
      </c>
      <c r="D5" s="1" t="s">
        <v>11</v>
      </c>
      <c r="E5" s="1"/>
      <c r="F5" s="1"/>
      <c r="G5" s="40"/>
      <c r="H5" s="41"/>
      <c r="I5" s="42"/>
    </row>
    <row r="6" spans="1:9" ht="14.25" customHeight="1">
      <c r="A6" s="2"/>
      <c r="B6" s="3" t="s">
        <v>12</v>
      </c>
      <c r="C6" s="2"/>
      <c r="D6" s="2"/>
      <c r="E6" s="2"/>
      <c r="F6" s="2"/>
      <c r="G6" s="32"/>
      <c r="H6" s="33"/>
      <c r="I6" s="34"/>
    </row>
    <row r="7" spans="1:9" ht="15.75">
      <c r="A7" s="2"/>
      <c r="B7" s="46" t="s">
        <v>13</v>
      </c>
      <c r="C7" s="47"/>
      <c r="D7" s="47"/>
      <c r="E7" s="47"/>
      <c r="F7" s="47"/>
      <c r="G7" s="47"/>
      <c r="H7" s="47"/>
      <c r="I7" s="48"/>
    </row>
    <row r="8" spans="1:9" ht="30">
      <c r="A8" s="22"/>
      <c r="B8" s="19" t="s">
        <v>248</v>
      </c>
      <c r="C8" s="7" t="s">
        <v>14</v>
      </c>
      <c r="D8" s="16">
        <v>9.5</v>
      </c>
      <c r="E8" s="7">
        <v>232</v>
      </c>
      <c r="F8" s="7">
        <f>D8*E8</f>
        <v>2204</v>
      </c>
      <c r="G8" s="23" t="s">
        <v>16</v>
      </c>
      <c r="H8" s="24"/>
      <c r="I8" s="25"/>
    </row>
    <row r="9" spans="1:9" ht="15">
      <c r="A9" s="22"/>
      <c r="B9" s="19" t="s">
        <v>247</v>
      </c>
      <c r="C9" s="7" t="s">
        <v>14</v>
      </c>
      <c r="D9" s="16">
        <v>2</v>
      </c>
      <c r="E9" s="7">
        <v>232</v>
      </c>
      <c r="F9" s="7">
        <f aca="true" t="shared" si="0" ref="F9:F20">D9*E9</f>
        <v>464</v>
      </c>
      <c r="G9" s="23" t="s">
        <v>47</v>
      </c>
      <c r="H9" s="24"/>
      <c r="I9" s="25"/>
    </row>
    <row r="10" spans="1:9" ht="30">
      <c r="A10" s="22"/>
      <c r="B10" s="19" t="s">
        <v>245</v>
      </c>
      <c r="C10" s="7" t="s">
        <v>14</v>
      </c>
      <c r="D10" s="16">
        <v>11.5</v>
      </c>
      <c r="E10" s="7">
        <v>232</v>
      </c>
      <c r="F10" s="7">
        <f>D10*E10</f>
        <v>2668</v>
      </c>
      <c r="G10" s="23" t="s">
        <v>239</v>
      </c>
      <c r="H10" s="24"/>
      <c r="I10" s="25"/>
    </row>
    <row r="11" spans="1:9" ht="30">
      <c r="A11" s="22"/>
      <c r="B11" s="19" t="s">
        <v>234</v>
      </c>
      <c r="C11" s="7" t="s">
        <v>14</v>
      </c>
      <c r="D11" s="16">
        <v>2</v>
      </c>
      <c r="E11" s="7">
        <v>232</v>
      </c>
      <c r="F11" s="7">
        <f t="shared" si="0"/>
        <v>464</v>
      </c>
      <c r="G11" s="23" t="s">
        <v>47</v>
      </c>
      <c r="H11" s="24"/>
      <c r="I11" s="25"/>
    </row>
    <row r="12" spans="1:9" ht="15">
      <c r="A12" s="22"/>
      <c r="B12" s="19" t="s">
        <v>237</v>
      </c>
      <c r="C12" s="7" t="s">
        <v>14</v>
      </c>
      <c r="D12" s="17">
        <v>5</v>
      </c>
      <c r="E12" s="7">
        <v>232</v>
      </c>
      <c r="F12" s="7">
        <f>D12*E12</f>
        <v>1160</v>
      </c>
      <c r="G12" s="23" t="s">
        <v>31</v>
      </c>
      <c r="H12" s="24"/>
      <c r="I12" s="25"/>
    </row>
    <row r="13" spans="1:9" ht="15">
      <c r="A13" s="22"/>
      <c r="B13" s="19" t="s">
        <v>241</v>
      </c>
      <c r="C13" s="7" t="s">
        <v>14</v>
      </c>
      <c r="D13" s="16">
        <v>12</v>
      </c>
      <c r="E13" s="7">
        <v>232</v>
      </c>
      <c r="F13" s="7">
        <f>D13*E13</f>
        <v>2784</v>
      </c>
      <c r="G13" s="23" t="s">
        <v>47</v>
      </c>
      <c r="H13" s="24"/>
      <c r="I13" s="25"/>
    </row>
    <row r="14" spans="1:9" ht="15">
      <c r="A14" s="22"/>
      <c r="B14" s="19" t="s">
        <v>227</v>
      </c>
      <c r="C14" s="7" t="s">
        <v>14</v>
      </c>
      <c r="D14" s="16">
        <v>1</v>
      </c>
      <c r="E14" s="7">
        <v>232</v>
      </c>
      <c r="F14" s="7">
        <f>D14*E14</f>
        <v>232</v>
      </c>
      <c r="G14" s="23" t="s">
        <v>228</v>
      </c>
      <c r="H14" s="24"/>
      <c r="I14" s="25"/>
    </row>
    <row r="15" spans="1:9" ht="15">
      <c r="A15" s="22"/>
      <c r="B15" s="19" t="s">
        <v>235</v>
      </c>
      <c r="C15" s="7" t="s">
        <v>14</v>
      </c>
      <c r="D15" s="16">
        <v>1.5</v>
      </c>
      <c r="E15" s="7">
        <v>232</v>
      </c>
      <c r="F15" s="7">
        <f t="shared" si="0"/>
        <v>348</v>
      </c>
      <c r="G15" s="23" t="s">
        <v>47</v>
      </c>
      <c r="H15" s="24"/>
      <c r="I15" s="25"/>
    </row>
    <row r="16" spans="1:9" ht="15" customHeight="1">
      <c r="A16" s="22"/>
      <c r="B16" s="19" t="s">
        <v>242</v>
      </c>
      <c r="C16" s="7" t="s">
        <v>14</v>
      </c>
      <c r="D16" s="16">
        <v>3.5</v>
      </c>
      <c r="E16" s="7">
        <v>232</v>
      </c>
      <c r="F16" s="7">
        <f t="shared" si="0"/>
        <v>812</v>
      </c>
      <c r="G16" s="23" t="s">
        <v>238</v>
      </c>
      <c r="H16" s="24"/>
      <c r="I16" s="25"/>
    </row>
    <row r="17" spans="1:9" ht="15" customHeight="1">
      <c r="A17" s="22"/>
      <c r="B17" s="19" t="s">
        <v>253</v>
      </c>
      <c r="C17" s="7" t="s">
        <v>14</v>
      </c>
      <c r="D17" s="16">
        <v>6.5</v>
      </c>
      <c r="E17" s="7">
        <v>232</v>
      </c>
      <c r="F17" s="7">
        <f t="shared" si="0"/>
        <v>1508</v>
      </c>
      <c r="G17" s="23" t="s">
        <v>29</v>
      </c>
      <c r="H17" s="24"/>
      <c r="I17" s="25"/>
    </row>
    <row r="18" spans="1:9" ht="30">
      <c r="A18" s="22"/>
      <c r="B18" s="19" t="s">
        <v>257</v>
      </c>
      <c r="C18" s="7" t="s">
        <v>14</v>
      </c>
      <c r="D18" s="16">
        <v>37.5</v>
      </c>
      <c r="E18" s="7">
        <v>232</v>
      </c>
      <c r="F18" s="7">
        <f>D18*E18</f>
        <v>8700</v>
      </c>
      <c r="G18" s="23" t="s">
        <v>47</v>
      </c>
      <c r="H18" s="24"/>
      <c r="I18" s="25"/>
    </row>
    <row r="19" spans="1:9" ht="15" customHeight="1">
      <c r="A19" s="22"/>
      <c r="B19" s="19" t="s">
        <v>208</v>
      </c>
      <c r="C19" s="7" t="s">
        <v>14</v>
      </c>
      <c r="D19" s="16">
        <v>1</v>
      </c>
      <c r="E19" s="7">
        <v>232</v>
      </c>
      <c r="F19" s="7">
        <f t="shared" si="0"/>
        <v>232</v>
      </c>
      <c r="G19" s="23" t="s">
        <v>170</v>
      </c>
      <c r="H19" s="24"/>
      <c r="I19" s="25"/>
    </row>
    <row r="20" spans="1:9" ht="15" customHeight="1">
      <c r="A20" s="22"/>
      <c r="B20" s="19" t="s">
        <v>203</v>
      </c>
      <c r="C20" s="7" t="s">
        <v>14</v>
      </c>
      <c r="D20" s="16">
        <v>3</v>
      </c>
      <c r="E20" s="7">
        <v>232</v>
      </c>
      <c r="F20" s="7">
        <f t="shared" si="0"/>
        <v>696</v>
      </c>
      <c r="G20" s="23" t="s">
        <v>141</v>
      </c>
      <c r="H20" s="24"/>
      <c r="I20" s="25"/>
    </row>
    <row r="21" spans="1:9" ht="15.75">
      <c r="A21" s="7"/>
      <c r="B21" s="26" t="s">
        <v>17</v>
      </c>
      <c r="C21" s="26" t="s">
        <v>14</v>
      </c>
      <c r="D21" s="31">
        <f>SUM(D8:D20)</f>
        <v>96</v>
      </c>
      <c r="E21" s="26"/>
      <c r="F21" s="30">
        <f>SUM(F8:F20)</f>
        <v>22272</v>
      </c>
      <c r="G21" s="43"/>
      <c r="H21" s="44"/>
      <c r="I21" s="45"/>
    </row>
    <row r="22" spans="1:9" ht="15.75">
      <c r="A22" s="7"/>
      <c r="B22" s="52" t="s">
        <v>21</v>
      </c>
      <c r="C22" s="53"/>
      <c r="D22" s="53"/>
      <c r="E22" s="53"/>
      <c r="F22" s="53"/>
      <c r="G22" s="53"/>
      <c r="H22" s="53"/>
      <c r="I22" s="54"/>
    </row>
    <row r="23" spans="1:9" ht="30">
      <c r="A23" s="28"/>
      <c r="B23" s="19" t="s">
        <v>252</v>
      </c>
      <c r="C23" s="7" t="s">
        <v>18</v>
      </c>
      <c r="D23" s="9">
        <v>12</v>
      </c>
      <c r="E23" s="7">
        <v>171.64</v>
      </c>
      <c r="F23" s="7">
        <f>D23*E23</f>
        <v>2059.68</v>
      </c>
      <c r="G23" s="43" t="s">
        <v>16</v>
      </c>
      <c r="H23" s="44"/>
      <c r="I23" s="45"/>
    </row>
    <row r="24" spans="1:9" ht="15">
      <c r="A24" s="28"/>
      <c r="B24" s="19" t="s">
        <v>249</v>
      </c>
      <c r="C24" s="7" t="s">
        <v>18</v>
      </c>
      <c r="D24" s="9">
        <v>2</v>
      </c>
      <c r="E24" s="7">
        <v>171.64</v>
      </c>
      <c r="F24" s="7">
        <f>D24*E24</f>
        <v>343.28</v>
      </c>
      <c r="G24" s="43" t="s">
        <v>29</v>
      </c>
      <c r="H24" s="44"/>
      <c r="I24" s="45"/>
    </row>
    <row r="25" spans="1:9" ht="15">
      <c r="A25" s="28"/>
      <c r="B25" s="19" t="s">
        <v>243</v>
      </c>
      <c r="C25" s="7" t="s">
        <v>18</v>
      </c>
      <c r="D25" s="9">
        <v>2</v>
      </c>
      <c r="E25" s="7">
        <v>171.64</v>
      </c>
      <c r="F25" s="7">
        <f aca="true" t="shared" si="1" ref="F25:F38">D25*E25</f>
        <v>343.28</v>
      </c>
      <c r="G25" s="43" t="s">
        <v>29</v>
      </c>
      <c r="H25" s="44"/>
      <c r="I25" s="45"/>
    </row>
    <row r="26" spans="1:9" ht="15">
      <c r="A26" s="28"/>
      <c r="B26" s="19" t="s">
        <v>216</v>
      </c>
      <c r="C26" s="7" t="s">
        <v>18</v>
      </c>
      <c r="D26" s="9">
        <v>1</v>
      </c>
      <c r="E26" s="7">
        <v>171.64</v>
      </c>
      <c r="F26" s="7">
        <f t="shared" si="1"/>
        <v>171.64</v>
      </c>
      <c r="G26" s="43" t="s">
        <v>29</v>
      </c>
      <c r="H26" s="44"/>
      <c r="I26" s="45"/>
    </row>
    <row r="27" spans="1:9" ht="15">
      <c r="A27" s="28"/>
      <c r="B27" s="19" t="s">
        <v>210</v>
      </c>
      <c r="C27" s="7" t="s">
        <v>18</v>
      </c>
      <c r="D27" s="9">
        <v>2</v>
      </c>
      <c r="E27" s="7">
        <v>171.64</v>
      </c>
      <c r="F27" s="7">
        <f t="shared" si="1"/>
        <v>343.28</v>
      </c>
      <c r="G27" s="43" t="s">
        <v>29</v>
      </c>
      <c r="H27" s="44"/>
      <c r="I27" s="45"/>
    </row>
    <row r="28" spans="1:9" ht="15">
      <c r="A28" s="28"/>
      <c r="B28" s="19" t="s">
        <v>215</v>
      </c>
      <c r="C28" s="7" t="s">
        <v>18</v>
      </c>
      <c r="D28" s="9">
        <v>2</v>
      </c>
      <c r="E28" s="7">
        <v>171.64</v>
      </c>
      <c r="F28" s="7">
        <f>D28*E28</f>
        <v>343.28</v>
      </c>
      <c r="G28" s="43" t="s">
        <v>29</v>
      </c>
      <c r="H28" s="44"/>
      <c r="I28" s="45"/>
    </row>
    <row r="29" spans="1:9" ht="15">
      <c r="A29" s="28"/>
      <c r="B29" s="19" t="s">
        <v>211</v>
      </c>
      <c r="C29" s="7" t="s">
        <v>18</v>
      </c>
      <c r="D29" s="9">
        <v>1</v>
      </c>
      <c r="E29" s="7">
        <v>171.64</v>
      </c>
      <c r="F29" s="7">
        <f>D29*E29</f>
        <v>171.64</v>
      </c>
      <c r="G29" s="43" t="s">
        <v>29</v>
      </c>
      <c r="H29" s="44"/>
      <c r="I29" s="45"/>
    </row>
    <row r="30" spans="1:9" ht="15">
      <c r="A30" s="28"/>
      <c r="B30" s="19" t="s">
        <v>206</v>
      </c>
      <c r="C30" s="7" t="s">
        <v>18</v>
      </c>
      <c r="D30" s="9">
        <v>1</v>
      </c>
      <c r="E30" s="7">
        <v>171.64</v>
      </c>
      <c r="F30" s="7">
        <f>D30*E30</f>
        <v>171.64</v>
      </c>
      <c r="G30" s="43" t="s">
        <v>29</v>
      </c>
      <c r="H30" s="44"/>
      <c r="I30" s="45"/>
    </row>
    <row r="31" spans="1:9" ht="15">
      <c r="A31" s="28"/>
      <c r="B31" s="19" t="s">
        <v>212</v>
      </c>
      <c r="C31" s="7" t="s">
        <v>18</v>
      </c>
      <c r="D31" s="9">
        <v>2</v>
      </c>
      <c r="E31" s="7">
        <v>171.64</v>
      </c>
      <c r="F31" s="7">
        <f>D31*E31</f>
        <v>343.28</v>
      </c>
      <c r="G31" s="43" t="s">
        <v>29</v>
      </c>
      <c r="H31" s="44"/>
      <c r="I31" s="45"/>
    </row>
    <row r="32" spans="1:9" ht="15">
      <c r="A32" s="28"/>
      <c r="B32" s="19" t="s">
        <v>220</v>
      </c>
      <c r="C32" s="7" t="s">
        <v>18</v>
      </c>
      <c r="D32" s="9">
        <v>4</v>
      </c>
      <c r="E32" s="7">
        <v>171.64</v>
      </c>
      <c r="F32" s="7">
        <f t="shared" si="1"/>
        <v>686.56</v>
      </c>
      <c r="G32" s="43" t="s">
        <v>29</v>
      </c>
      <c r="H32" s="44"/>
      <c r="I32" s="45"/>
    </row>
    <row r="33" spans="1:9" ht="15">
      <c r="A33" s="28"/>
      <c r="B33" s="19" t="s">
        <v>213</v>
      </c>
      <c r="C33" s="7" t="s">
        <v>18</v>
      </c>
      <c r="D33" s="9">
        <v>2</v>
      </c>
      <c r="E33" s="7">
        <v>171.64</v>
      </c>
      <c r="F33" s="7">
        <f>D33*E33</f>
        <v>343.28</v>
      </c>
      <c r="G33" s="43" t="s">
        <v>29</v>
      </c>
      <c r="H33" s="44"/>
      <c r="I33" s="45"/>
    </row>
    <row r="34" spans="1:9" ht="15">
      <c r="A34" s="28"/>
      <c r="B34" s="19" t="s">
        <v>219</v>
      </c>
      <c r="C34" s="7" t="s">
        <v>18</v>
      </c>
      <c r="D34" s="9">
        <v>6</v>
      </c>
      <c r="E34" s="7">
        <v>171.64</v>
      </c>
      <c r="F34" s="7">
        <f t="shared" si="1"/>
        <v>1029.84</v>
      </c>
      <c r="G34" s="43" t="s">
        <v>29</v>
      </c>
      <c r="H34" s="44"/>
      <c r="I34" s="45"/>
    </row>
    <row r="35" spans="1:9" ht="15">
      <c r="A35" s="28"/>
      <c r="B35" s="19" t="s">
        <v>214</v>
      </c>
      <c r="C35" s="7" t="s">
        <v>18</v>
      </c>
      <c r="D35" s="9">
        <v>1</v>
      </c>
      <c r="E35" s="7">
        <v>171.64</v>
      </c>
      <c r="F35" s="7">
        <f>D35*E35</f>
        <v>171.64</v>
      </c>
      <c r="G35" s="43" t="s">
        <v>29</v>
      </c>
      <c r="H35" s="44"/>
      <c r="I35" s="45"/>
    </row>
    <row r="36" spans="1:9" ht="15">
      <c r="A36" s="28"/>
      <c r="B36" s="19" t="s">
        <v>218</v>
      </c>
      <c r="C36" s="7" t="s">
        <v>18</v>
      </c>
      <c r="D36" s="9">
        <v>4</v>
      </c>
      <c r="E36" s="7">
        <v>171.64</v>
      </c>
      <c r="F36" s="7">
        <f t="shared" si="1"/>
        <v>686.56</v>
      </c>
      <c r="G36" s="43" t="s">
        <v>29</v>
      </c>
      <c r="H36" s="44"/>
      <c r="I36" s="45"/>
    </row>
    <row r="37" spans="1:9" ht="30">
      <c r="A37" s="28"/>
      <c r="B37" s="19" t="s">
        <v>217</v>
      </c>
      <c r="C37" s="7" t="s">
        <v>18</v>
      </c>
      <c r="D37" s="9">
        <v>6</v>
      </c>
      <c r="E37" s="7">
        <v>171.64</v>
      </c>
      <c r="F37" s="7">
        <f>D37*E37</f>
        <v>1029.84</v>
      </c>
      <c r="G37" s="43" t="s">
        <v>29</v>
      </c>
      <c r="H37" s="44"/>
      <c r="I37" s="45"/>
    </row>
    <row r="38" spans="1:9" ht="15">
      <c r="A38" s="28"/>
      <c r="B38" s="19" t="s">
        <v>209</v>
      </c>
      <c r="C38" s="7" t="s">
        <v>18</v>
      </c>
      <c r="D38" s="9">
        <v>2</v>
      </c>
      <c r="E38" s="7">
        <v>171.64</v>
      </c>
      <c r="F38" s="7">
        <f t="shared" si="1"/>
        <v>343.28</v>
      </c>
      <c r="G38" s="43" t="s">
        <v>29</v>
      </c>
      <c r="H38" s="44"/>
      <c r="I38" s="45"/>
    </row>
    <row r="39" spans="1:9" ht="15.75">
      <c r="A39" s="26"/>
      <c r="B39" s="26" t="s">
        <v>17</v>
      </c>
      <c r="C39" s="26" t="s">
        <v>18</v>
      </c>
      <c r="D39" s="29">
        <f>SUM(D23:D38)</f>
        <v>50</v>
      </c>
      <c r="E39" s="26"/>
      <c r="F39" s="26">
        <f>SUM(F23:F38)</f>
        <v>8582</v>
      </c>
      <c r="G39" s="55"/>
      <c r="H39" s="56"/>
      <c r="I39" s="57"/>
    </row>
    <row r="40" spans="1:9" ht="15.75">
      <c r="A40" s="7"/>
      <c r="B40" s="52" t="s">
        <v>20</v>
      </c>
      <c r="C40" s="53"/>
      <c r="D40" s="53"/>
      <c r="E40" s="53"/>
      <c r="F40" s="53"/>
      <c r="G40" s="53"/>
      <c r="H40" s="53"/>
      <c r="I40" s="54"/>
    </row>
    <row r="41" spans="1:9" ht="15">
      <c r="A41" s="28"/>
      <c r="B41" s="19" t="s">
        <v>204</v>
      </c>
      <c r="C41" s="7" t="s">
        <v>18</v>
      </c>
      <c r="D41" s="9">
        <v>1</v>
      </c>
      <c r="E41" s="7">
        <v>782</v>
      </c>
      <c r="F41" s="7">
        <f aca="true" t="shared" si="2" ref="F41:F46">D41*E41</f>
        <v>782</v>
      </c>
      <c r="G41" s="43" t="s">
        <v>29</v>
      </c>
      <c r="H41" s="44"/>
      <c r="I41" s="45"/>
    </row>
    <row r="42" spans="1:9" ht="15">
      <c r="A42" s="28"/>
      <c r="B42" s="19" t="s">
        <v>205</v>
      </c>
      <c r="C42" s="7" t="s">
        <v>18</v>
      </c>
      <c r="D42" s="9">
        <v>1</v>
      </c>
      <c r="E42" s="7">
        <v>782</v>
      </c>
      <c r="F42" s="7">
        <f t="shared" si="2"/>
        <v>782</v>
      </c>
      <c r="G42" s="43" t="s">
        <v>29</v>
      </c>
      <c r="H42" s="44"/>
      <c r="I42" s="45"/>
    </row>
    <row r="43" spans="1:9" ht="15">
      <c r="A43" s="28"/>
      <c r="B43" s="19" t="s">
        <v>207</v>
      </c>
      <c r="C43" s="7" t="s">
        <v>18</v>
      </c>
      <c r="D43" s="9">
        <v>1</v>
      </c>
      <c r="E43" s="7">
        <v>782</v>
      </c>
      <c r="F43" s="7">
        <f t="shared" si="2"/>
        <v>782</v>
      </c>
      <c r="G43" s="43" t="s">
        <v>29</v>
      </c>
      <c r="H43" s="44"/>
      <c r="I43" s="45"/>
    </row>
    <row r="44" spans="1:9" ht="15">
      <c r="A44" s="28"/>
      <c r="B44" s="19" t="s">
        <v>221</v>
      </c>
      <c r="C44" s="7" t="s">
        <v>18</v>
      </c>
      <c r="D44" s="9">
        <v>3</v>
      </c>
      <c r="E44" s="7">
        <v>782</v>
      </c>
      <c r="F44" s="7">
        <f t="shared" si="2"/>
        <v>2346</v>
      </c>
      <c r="G44" s="43" t="s">
        <v>29</v>
      </c>
      <c r="H44" s="44"/>
      <c r="I44" s="45"/>
    </row>
    <row r="45" spans="1:9" ht="15">
      <c r="A45" s="28"/>
      <c r="B45" s="19" t="s">
        <v>125</v>
      </c>
      <c r="C45" s="7" t="s">
        <v>18</v>
      </c>
      <c r="D45" s="9">
        <v>1</v>
      </c>
      <c r="E45" s="7">
        <v>782</v>
      </c>
      <c r="F45" s="7">
        <f t="shared" si="2"/>
        <v>782</v>
      </c>
      <c r="G45" s="43" t="s">
        <v>29</v>
      </c>
      <c r="H45" s="44"/>
      <c r="I45" s="45"/>
    </row>
    <row r="46" spans="1:9" ht="15">
      <c r="A46" s="28"/>
      <c r="B46" s="19" t="s">
        <v>236</v>
      </c>
      <c r="C46" s="7" t="s">
        <v>18</v>
      </c>
      <c r="D46" s="9">
        <v>1</v>
      </c>
      <c r="E46" s="7">
        <v>782</v>
      </c>
      <c r="F46" s="7">
        <f t="shared" si="2"/>
        <v>782</v>
      </c>
      <c r="G46" s="43" t="s">
        <v>31</v>
      </c>
      <c r="H46" s="44"/>
      <c r="I46" s="45"/>
    </row>
    <row r="47" spans="1:9" ht="15.75">
      <c r="A47" s="26"/>
      <c r="B47" s="26" t="s">
        <v>17</v>
      </c>
      <c r="C47" s="26" t="s">
        <v>18</v>
      </c>
      <c r="D47" s="29">
        <f>SUM(D41:D46)</f>
        <v>8</v>
      </c>
      <c r="E47" s="26"/>
      <c r="F47" s="26">
        <f>SUM(F41:F46)</f>
        <v>6256</v>
      </c>
      <c r="G47" s="55"/>
      <c r="H47" s="56"/>
      <c r="I47" s="57"/>
    </row>
    <row r="48" spans="1:9" ht="15.75">
      <c r="A48" s="7"/>
      <c r="B48" s="52" t="s">
        <v>22</v>
      </c>
      <c r="C48" s="53"/>
      <c r="D48" s="53"/>
      <c r="E48" s="53"/>
      <c r="F48" s="53"/>
      <c r="G48" s="53"/>
      <c r="H48" s="53"/>
      <c r="I48" s="54"/>
    </row>
    <row r="49" spans="1:9" ht="15">
      <c r="A49" s="22"/>
      <c r="B49" s="19" t="s">
        <v>255</v>
      </c>
      <c r="C49" s="7" t="s">
        <v>18</v>
      </c>
      <c r="D49" s="9">
        <v>13</v>
      </c>
      <c r="E49" s="7">
        <v>178.13</v>
      </c>
      <c r="F49" s="7">
        <f aca="true" t="shared" si="3" ref="F49:F60">D49*E49</f>
        <v>2315.69</v>
      </c>
      <c r="G49" s="43" t="s">
        <v>34</v>
      </c>
      <c r="H49" s="44"/>
      <c r="I49" s="45"/>
    </row>
    <row r="50" spans="1:9" ht="15">
      <c r="A50" s="22"/>
      <c r="B50" s="19" t="s">
        <v>246</v>
      </c>
      <c r="C50" s="7" t="s">
        <v>18</v>
      </c>
      <c r="D50" s="9">
        <v>1</v>
      </c>
      <c r="E50" s="7">
        <v>178.13</v>
      </c>
      <c r="F50" s="7">
        <f t="shared" si="3"/>
        <v>178.13</v>
      </c>
      <c r="G50" s="43" t="s">
        <v>34</v>
      </c>
      <c r="H50" s="44"/>
      <c r="I50" s="45"/>
    </row>
    <row r="51" spans="1:9" ht="15">
      <c r="A51" s="22"/>
      <c r="B51" s="19" t="s">
        <v>241</v>
      </c>
      <c r="C51" s="7" t="s">
        <v>18</v>
      </c>
      <c r="D51" s="9">
        <v>7</v>
      </c>
      <c r="E51" s="7">
        <v>178.13</v>
      </c>
      <c r="F51" s="7">
        <f t="shared" si="3"/>
        <v>1246.9099999999999</v>
      </c>
      <c r="G51" s="43" t="s">
        <v>34</v>
      </c>
      <c r="H51" s="44"/>
      <c r="I51" s="45"/>
    </row>
    <row r="52" spans="1:9" ht="15">
      <c r="A52" s="22"/>
      <c r="B52" s="19" t="s">
        <v>254</v>
      </c>
      <c r="C52" s="7" t="s">
        <v>18</v>
      </c>
      <c r="D52" s="9">
        <v>8</v>
      </c>
      <c r="E52" s="7">
        <v>178.13</v>
      </c>
      <c r="F52" s="7">
        <f t="shared" si="3"/>
        <v>1425.04</v>
      </c>
      <c r="G52" s="43" t="s">
        <v>34</v>
      </c>
      <c r="H52" s="44"/>
      <c r="I52" s="45"/>
    </row>
    <row r="53" spans="1:9" ht="15">
      <c r="A53" s="22"/>
      <c r="B53" s="19" t="s">
        <v>226</v>
      </c>
      <c r="C53" s="7" t="s">
        <v>18</v>
      </c>
      <c r="D53" s="9">
        <v>5</v>
      </c>
      <c r="E53" s="7">
        <v>178.13</v>
      </c>
      <c r="F53" s="7">
        <f t="shared" si="3"/>
        <v>890.65</v>
      </c>
      <c r="G53" s="43" t="s">
        <v>34</v>
      </c>
      <c r="H53" s="44"/>
      <c r="I53" s="45"/>
    </row>
    <row r="54" spans="1:9" ht="15">
      <c r="A54" s="22"/>
      <c r="B54" s="19" t="s">
        <v>242</v>
      </c>
      <c r="C54" s="7" t="s">
        <v>18</v>
      </c>
      <c r="D54" s="9">
        <v>8</v>
      </c>
      <c r="E54" s="7">
        <v>178.13</v>
      </c>
      <c r="F54" s="7">
        <f t="shared" si="3"/>
        <v>1425.04</v>
      </c>
      <c r="G54" s="43" t="s">
        <v>34</v>
      </c>
      <c r="H54" s="44"/>
      <c r="I54" s="45"/>
    </row>
    <row r="55" spans="1:9" ht="15">
      <c r="A55" s="22"/>
      <c r="B55" s="19" t="s">
        <v>240</v>
      </c>
      <c r="C55" s="7" t="s">
        <v>18</v>
      </c>
      <c r="D55" s="9">
        <v>5</v>
      </c>
      <c r="E55" s="7">
        <v>178.13</v>
      </c>
      <c r="F55" s="7">
        <f t="shared" si="3"/>
        <v>890.65</v>
      </c>
      <c r="G55" s="43" t="s">
        <v>34</v>
      </c>
      <c r="H55" s="44"/>
      <c r="I55" s="45"/>
    </row>
    <row r="56" spans="1:9" ht="15">
      <c r="A56" s="22"/>
      <c r="B56" s="19" t="s">
        <v>247</v>
      </c>
      <c r="C56" s="7" t="s">
        <v>18</v>
      </c>
      <c r="D56" s="9">
        <v>4</v>
      </c>
      <c r="E56" s="7">
        <v>178.13</v>
      </c>
      <c r="F56" s="7">
        <f t="shared" si="3"/>
        <v>712.52</v>
      </c>
      <c r="G56" s="43" t="s">
        <v>34</v>
      </c>
      <c r="H56" s="44"/>
      <c r="I56" s="45"/>
    </row>
    <row r="57" spans="1:9" ht="15">
      <c r="A57" s="22"/>
      <c r="B57" s="19" t="s">
        <v>244</v>
      </c>
      <c r="C57" s="7" t="s">
        <v>18</v>
      </c>
      <c r="D57" s="9">
        <v>17</v>
      </c>
      <c r="E57" s="7">
        <v>178.13</v>
      </c>
      <c r="F57" s="7">
        <f t="shared" si="3"/>
        <v>3028.21</v>
      </c>
      <c r="G57" s="43" t="s">
        <v>34</v>
      </c>
      <c r="H57" s="44"/>
      <c r="I57" s="45"/>
    </row>
    <row r="58" spans="1:9" ht="15">
      <c r="A58" s="22"/>
      <c r="B58" s="19" t="s">
        <v>233</v>
      </c>
      <c r="C58" s="7" t="s">
        <v>18</v>
      </c>
      <c r="D58" s="9">
        <v>3</v>
      </c>
      <c r="E58" s="7">
        <v>178.13</v>
      </c>
      <c r="F58" s="7">
        <f t="shared" si="3"/>
        <v>534.39</v>
      </c>
      <c r="G58" s="43" t="s">
        <v>34</v>
      </c>
      <c r="H58" s="44"/>
      <c r="I58" s="45"/>
    </row>
    <row r="59" spans="1:9" ht="15">
      <c r="A59" s="22"/>
      <c r="B59" s="19" t="s">
        <v>237</v>
      </c>
      <c r="C59" s="7" t="s">
        <v>18</v>
      </c>
      <c r="D59" s="9">
        <v>2</v>
      </c>
      <c r="E59" s="7">
        <v>178.13</v>
      </c>
      <c r="F59" s="7">
        <f t="shared" si="3"/>
        <v>356.26</v>
      </c>
      <c r="G59" s="43" t="s">
        <v>52</v>
      </c>
      <c r="H59" s="44"/>
      <c r="I59" s="45"/>
    </row>
    <row r="60" spans="1:9" ht="15">
      <c r="A60" s="22"/>
      <c r="B60" s="19" t="s">
        <v>235</v>
      </c>
      <c r="C60" s="7" t="s">
        <v>18</v>
      </c>
      <c r="D60" s="9">
        <v>1</v>
      </c>
      <c r="E60" s="7">
        <v>178.13</v>
      </c>
      <c r="F60" s="7">
        <f t="shared" si="3"/>
        <v>178.13</v>
      </c>
      <c r="G60" s="43" t="s">
        <v>34</v>
      </c>
      <c r="H60" s="44"/>
      <c r="I60" s="45"/>
    </row>
    <row r="61" spans="1:9" ht="15.75">
      <c r="A61" s="26"/>
      <c r="B61" s="26" t="s">
        <v>17</v>
      </c>
      <c r="C61" s="26" t="s">
        <v>18</v>
      </c>
      <c r="D61" s="29">
        <f>SUM(D49:D60)</f>
        <v>74</v>
      </c>
      <c r="E61" s="26"/>
      <c r="F61" s="26">
        <f>SUM(F49:F60)</f>
        <v>13181.619999999999</v>
      </c>
      <c r="G61" s="55"/>
      <c r="H61" s="56"/>
      <c r="I61" s="57"/>
    </row>
    <row r="62" spans="1:9" ht="15.75">
      <c r="A62" s="7"/>
      <c r="B62" s="52" t="s">
        <v>23</v>
      </c>
      <c r="C62" s="53"/>
      <c r="D62" s="53"/>
      <c r="E62" s="53"/>
      <c r="F62" s="53"/>
      <c r="G62" s="53"/>
      <c r="H62" s="53"/>
      <c r="I62" s="54"/>
    </row>
    <row r="63" spans="1:9" ht="15">
      <c r="A63" s="7"/>
      <c r="B63" s="19" t="s">
        <v>225</v>
      </c>
      <c r="C63" s="7" t="s">
        <v>18</v>
      </c>
      <c r="D63" s="9">
        <v>1</v>
      </c>
      <c r="E63" s="14">
        <v>158.94</v>
      </c>
      <c r="F63" s="7">
        <f>D63*E63</f>
        <v>158.94</v>
      </c>
      <c r="G63" s="43" t="s">
        <v>15</v>
      </c>
      <c r="H63" s="44"/>
      <c r="I63" s="45"/>
    </row>
    <row r="64" spans="1:9" ht="15.75">
      <c r="A64" s="26"/>
      <c r="B64" s="26" t="s">
        <v>19</v>
      </c>
      <c r="C64" s="26" t="s">
        <v>18</v>
      </c>
      <c r="D64" s="29">
        <f>SUM(D63:D63)</f>
        <v>1</v>
      </c>
      <c r="E64" s="26"/>
      <c r="F64" s="30">
        <f>SUM(F63:F63)</f>
        <v>158.94</v>
      </c>
      <c r="G64" s="55"/>
      <c r="H64" s="56"/>
      <c r="I64" s="57"/>
    </row>
    <row r="65" spans="1:9" ht="15.75">
      <c r="A65" s="7"/>
      <c r="B65" s="52" t="s">
        <v>39</v>
      </c>
      <c r="C65" s="53"/>
      <c r="D65" s="53"/>
      <c r="E65" s="53"/>
      <c r="F65" s="53"/>
      <c r="G65" s="53"/>
      <c r="H65" s="53"/>
      <c r="I65" s="54"/>
    </row>
    <row r="66" spans="1:9" ht="15">
      <c r="A66" s="7"/>
      <c r="B66" s="19" t="s">
        <v>224</v>
      </c>
      <c r="C66" s="7" t="s">
        <v>18</v>
      </c>
      <c r="D66" s="9">
        <v>1</v>
      </c>
      <c r="E66" s="14">
        <v>167.54</v>
      </c>
      <c r="F66" s="7">
        <f>D66*E66</f>
        <v>167.54</v>
      </c>
      <c r="G66" s="61" t="s">
        <v>31</v>
      </c>
      <c r="H66" s="62"/>
      <c r="I66" s="63"/>
    </row>
    <row r="67" spans="1:9" ht="15">
      <c r="A67" s="7"/>
      <c r="B67" s="19" t="s">
        <v>250</v>
      </c>
      <c r="C67" s="7" t="s">
        <v>18</v>
      </c>
      <c r="D67" s="9">
        <v>1</v>
      </c>
      <c r="E67" s="14">
        <v>167.54</v>
      </c>
      <c r="F67" s="7">
        <f>D67*E67</f>
        <v>167.54</v>
      </c>
      <c r="G67" s="61" t="s">
        <v>31</v>
      </c>
      <c r="H67" s="62"/>
      <c r="I67" s="63"/>
    </row>
    <row r="68" spans="1:9" ht="15.75">
      <c r="A68" s="26"/>
      <c r="B68" s="26" t="s">
        <v>19</v>
      </c>
      <c r="C68" s="26" t="s">
        <v>18</v>
      </c>
      <c r="D68" s="29">
        <f>SUM(D66:D67)</f>
        <v>2</v>
      </c>
      <c r="E68" s="26"/>
      <c r="F68" s="30">
        <f>SUM(F66:F67)</f>
        <v>335.08</v>
      </c>
      <c r="G68" s="55"/>
      <c r="H68" s="56"/>
      <c r="I68" s="57"/>
    </row>
    <row r="69" spans="1:9" ht="15.75">
      <c r="A69" s="7"/>
      <c r="B69" s="52" t="s">
        <v>43</v>
      </c>
      <c r="C69" s="44"/>
      <c r="D69" s="44"/>
      <c r="E69" s="44"/>
      <c r="F69" s="44"/>
      <c r="G69" s="44"/>
      <c r="H69" s="44"/>
      <c r="I69" s="45"/>
    </row>
    <row r="70" spans="1:9" ht="15">
      <c r="A70" s="7"/>
      <c r="B70" s="19" t="s">
        <v>223</v>
      </c>
      <c r="C70" s="7" t="s">
        <v>18</v>
      </c>
      <c r="D70" s="9">
        <v>1</v>
      </c>
      <c r="E70" s="7">
        <v>2777</v>
      </c>
      <c r="F70" s="7">
        <f>D70*E70</f>
        <v>2777</v>
      </c>
      <c r="G70" s="23" t="s">
        <v>62</v>
      </c>
      <c r="H70" s="24"/>
      <c r="I70" s="25"/>
    </row>
    <row r="71" spans="1:9" ht="15.75">
      <c r="A71" s="26"/>
      <c r="B71" s="26" t="s">
        <v>19</v>
      </c>
      <c r="C71" s="26" t="s">
        <v>18</v>
      </c>
      <c r="D71" s="29">
        <f>SUM(D70:D70)</f>
        <v>1</v>
      </c>
      <c r="E71" s="26"/>
      <c r="F71" s="30">
        <f>SUM(F70:F70)</f>
        <v>2777</v>
      </c>
      <c r="G71" s="55"/>
      <c r="H71" s="56"/>
      <c r="I71" s="57"/>
    </row>
    <row r="72" spans="1:9" ht="15.75">
      <c r="A72" s="7"/>
      <c r="B72" s="52" t="s">
        <v>32</v>
      </c>
      <c r="C72" s="44"/>
      <c r="D72" s="44"/>
      <c r="E72" s="44"/>
      <c r="F72" s="44"/>
      <c r="G72" s="44"/>
      <c r="H72" s="44"/>
      <c r="I72" s="45"/>
    </row>
    <row r="73" spans="1:9" ht="15">
      <c r="A73" s="7"/>
      <c r="B73" s="19" t="s">
        <v>231</v>
      </c>
      <c r="C73" s="7" t="s">
        <v>18</v>
      </c>
      <c r="D73" s="9">
        <v>4</v>
      </c>
      <c r="E73" s="7">
        <v>415</v>
      </c>
      <c r="F73" s="7">
        <f>D73*E73</f>
        <v>1660</v>
      </c>
      <c r="G73" s="23" t="s">
        <v>232</v>
      </c>
      <c r="H73" s="24"/>
      <c r="I73" s="25"/>
    </row>
    <row r="74" spans="1:9" ht="15.75">
      <c r="A74" s="26"/>
      <c r="B74" s="26" t="s">
        <v>19</v>
      </c>
      <c r="C74" s="26" t="s">
        <v>18</v>
      </c>
      <c r="D74" s="29">
        <f>SUM(D73:D73)</f>
        <v>4</v>
      </c>
      <c r="E74" s="26"/>
      <c r="F74" s="30">
        <f>SUM(F73:F73)</f>
        <v>1660</v>
      </c>
      <c r="G74" s="55"/>
      <c r="H74" s="56"/>
      <c r="I74" s="57"/>
    </row>
    <row r="75" spans="1:9" ht="17.25" customHeight="1">
      <c r="A75" s="7"/>
      <c r="B75" s="52" t="s">
        <v>24</v>
      </c>
      <c r="C75" s="53"/>
      <c r="D75" s="53"/>
      <c r="E75" s="53"/>
      <c r="F75" s="53"/>
      <c r="G75" s="53"/>
      <c r="H75" s="53"/>
      <c r="I75" s="54"/>
    </row>
    <row r="76" spans="1:9" ht="17.25" customHeight="1">
      <c r="A76" s="7"/>
      <c r="B76" s="19" t="s">
        <v>229</v>
      </c>
      <c r="C76" s="7" t="s">
        <v>18</v>
      </c>
      <c r="D76" s="9">
        <v>1</v>
      </c>
      <c r="E76" s="7">
        <v>582.6</v>
      </c>
      <c r="F76" s="7">
        <f aca="true" t="shared" si="4" ref="F76:F83">D76*E76</f>
        <v>582.6</v>
      </c>
      <c r="G76" s="43" t="s">
        <v>230</v>
      </c>
      <c r="H76" s="44"/>
      <c r="I76" s="45"/>
    </row>
    <row r="77" spans="1:9" ht="13.5" customHeight="1">
      <c r="A77" s="7"/>
      <c r="B77" s="8" t="s">
        <v>35</v>
      </c>
      <c r="C77" s="7" t="s">
        <v>18</v>
      </c>
      <c r="D77" s="9">
        <v>2</v>
      </c>
      <c r="E77" s="9">
        <v>11.45</v>
      </c>
      <c r="F77" s="7">
        <f t="shared" si="4"/>
        <v>22.9</v>
      </c>
      <c r="G77" s="23"/>
      <c r="H77" s="24"/>
      <c r="I77" s="25"/>
    </row>
    <row r="78" spans="1:9" ht="13.5" customHeight="1">
      <c r="A78" s="7"/>
      <c r="B78" s="8" t="s">
        <v>37</v>
      </c>
      <c r="C78" s="7" t="s">
        <v>36</v>
      </c>
      <c r="D78" s="9">
        <v>0.016</v>
      </c>
      <c r="E78" s="9">
        <v>601.77</v>
      </c>
      <c r="F78" s="7">
        <f t="shared" si="4"/>
        <v>9.62832</v>
      </c>
      <c r="G78" s="23"/>
      <c r="H78" s="24"/>
      <c r="I78" s="25"/>
    </row>
    <row r="79" spans="1:9" ht="14.25" customHeight="1">
      <c r="A79" s="7"/>
      <c r="B79" s="8" t="s">
        <v>38</v>
      </c>
      <c r="C79" s="7" t="s">
        <v>36</v>
      </c>
      <c r="D79" s="9">
        <v>0.124</v>
      </c>
      <c r="E79" s="7">
        <v>139.08</v>
      </c>
      <c r="F79" s="14">
        <f t="shared" si="4"/>
        <v>17.24592</v>
      </c>
      <c r="G79" s="23"/>
      <c r="H79" s="24"/>
      <c r="I79" s="25"/>
    </row>
    <row r="80" spans="1:9" ht="45" customHeight="1">
      <c r="A80" s="7"/>
      <c r="B80" s="19" t="s">
        <v>251</v>
      </c>
      <c r="C80" s="7" t="s">
        <v>18</v>
      </c>
      <c r="D80" s="9">
        <v>14</v>
      </c>
      <c r="E80" s="7">
        <v>582.6</v>
      </c>
      <c r="F80" s="7">
        <f t="shared" si="4"/>
        <v>8156.400000000001</v>
      </c>
      <c r="G80" s="43" t="s">
        <v>16</v>
      </c>
      <c r="H80" s="44"/>
      <c r="I80" s="45"/>
    </row>
    <row r="81" spans="1:9" ht="13.5" customHeight="1">
      <c r="A81" s="7"/>
      <c r="B81" s="8" t="s">
        <v>35</v>
      </c>
      <c r="C81" s="7" t="s">
        <v>18</v>
      </c>
      <c r="D81" s="9">
        <v>39</v>
      </c>
      <c r="E81" s="9">
        <v>11.45</v>
      </c>
      <c r="F81" s="7">
        <f t="shared" si="4"/>
        <v>446.54999999999995</v>
      </c>
      <c r="G81" s="23"/>
      <c r="H81" s="24"/>
      <c r="I81" s="25"/>
    </row>
    <row r="82" spans="1:9" ht="14.25" customHeight="1">
      <c r="A82" s="7"/>
      <c r="B82" s="8" t="s">
        <v>38</v>
      </c>
      <c r="C82" s="7" t="s">
        <v>36</v>
      </c>
      <c r="D82" s="9">
        <v>1.736</v>
      </c>
      <c r="E82" s="7">
        <v>139.08</v>
      </c>
      <c r="F82" s="14">
        <f t="shared" si="4"/>
        <v>241.44288000000003</v>
      </c>
      <c r="G82" s="23"/>
      <c r="H82" s="24"/>
      <c r="I82" s="25"/>
    </row>
    <row r="83" spans="1:9" ht="13.5" customHeight="1">
      <c r="A83" s="7"/>
      <c r="B83" s="8" t="s">
        <v>37</v>
      </c>
      <c r="C83" s="7" t="s">
        <v>36</v>
      </c>
      <c r="D83" s="9">
        <v>0.224</v>
      </c>
      <c r="E83" s="9">
        <v>601.77</v>
      </c>
      <c r="F83" s="7">
        <f t="shared" si="4"/>
        <v>134.79648</v>
      </c>
      <c r="G83" s="23"/>
      <c r="H83" s="24"/>
      <c r="I83" s="25"/>
    </row>
    <row r="84" spans="1:9" ht="15.75">
      <c r="A84" s="26"/>
      <c r="B84" s="26" t="s">
        <v>17</v>
      </c>
      <c r="C84" s="26"/>
      <c r="D84" s="29">
        <f>D76+D80</f>
        <v>15</v>
      </c>
      <c r="E84" s="26"/>
      <c r="F84" s="30">
        <f>SUM(F76:F83)</f>
        <v>9611.563600000001</v>
      </c>
      <c r="G84" s="55"/>
      <c r="H84" s="56"/>
      <c r="I84" s="57"/>
    </row>
    <row r="85" spans="1:9" ht="15.75">
      <c r="A85" s="10"/>
      <c r="B85" s="10" t="s">
        <v>25</v>
      </c>
      <c r="C85" s="10"/>
      <c r="D85" s="10"/>
      <c r="E85" s="10"/>
      <c r="F85" s="11">
        <f>F21+F39+F47+F61+F64+F68+F84+F71+F74</f>
        <v>64834.2036</v>
      </c>
      <c r="G85" s="49"/>
      <c r="H85" s="50"/>
      <c r="I85" s="51"/>
    </row>
    <row r="86" spans="1:9" ht="15.75">
      <c r="A86" s="12"/>
      <c r="B86" s="13"/>
      <c r="C86" s="13"/>
      <c r="D86" s="13"/>
      <c r="E86" s="13"/>
      <c r="F86" s="13"/>
      <c r="G86" s="13"/>
      <c r="H86" s="13"/>
      <c r="I86" s="12"/>
    </row>
    <row r="87" spans="1:9" ht="15.75">
      <c r="A87" s="12"/>
      <c r="B87" s="13"/>
      <c r="C87" s="13"/>
      <c r="D87" s="13"/>
      <c r="E87" s="13"/>
      <c r="F87" s="13"/>
      <c r="G87" s="13"/>
      <c r="H87" s="13"/>
      <c r="I87" s="12"/>
    </row>
    <row r="88" spans="1:9" ht="15.75">
      <c r="A88" s="12"/>
      <c r="B88" s="13" t="s">
        <v>26</v>
      </c>
      <c r="C88" s="13"/>
      <c r="D88" s="13"/>
      <c r="E88" s="13"/>
      <c r="F88" s="13"/>
      <c r="G88" s="13"/>
      <c r="H88" s="13"/>
      <c r="I88" s="12"/>
    </row>
    <row r="89" spans="1:9" ht="15.75">
      <c r="A89" s="12"/>
      <c r="B89" s="13" t="s">
        <v>27</v>
      </c>
      <c r="C89" s="13"/>
      <c r="D89" s="13"/>
      <c r="E89" s="13"/>
      <c r="F89" s="13"/>
      <c r="G89" s="13" t="s">
        <v>28</v>
      </c>
      <c r="H89" s="13"/>
      <c r="I89" s="12"/>
    </row>
    <row r="90" spans="1:9" ht="15">
      <c r="A90" s="12"/>
      <c r="B90" s="12"/>
      <c r="C90" s="12"/>
      <c r="D90" s="12"/>
      <c r="E90" s="12"/>
      <c r="F90" s="12"/>
      <c r="G90" s="12"/>
      <c r="H90" s="12"/>
      <c r="I90" s="12"/>
    </row>
  </sheetData>
  <sheetProtection/>
  <mergeCells count="64">
    <mergeCell ref="B72:I72"/>
    <mergeCell ref="G74:I74"/>
    <mergeCell ref="G35:I35"/>
    <mergeCell ref="G28:I28"/>
    <mergeCell ref="G68:I68"/>
    <mergeCell ref="G45:I45"/>
    <mergeCell ref="G46:I46"/>
    <mergeCell ref="G37:I37"/>
    <mergeCell ref="G66:I66"/>
    <mergeCell ref="G60:I60"/>
    <mergeCell ref="B75:I75"/>
    <mergeCell ref="G51:I51"/>
    <mergeCell ref="G52:I52"/>
    <mergeCell ref="G53:I53"/>
    <mergeCell ref="G54:I54"/>
    <mergeCell ref="G71:I71"/>
    <mergeCell ref="G56:I56"/>
    <mergeCell ref="G57:I57"/>
    <mergeCell ref="G58:I58"/>
    <mergeCell ref="G59:I59"/>
    <mergeCell ref="G61:I61"/>
    <mergeCell ref="G84:I84"/>
    <mergeCell ref="G85:I85"/>
    <mergeCell ref="B62:I62"/>
    <mergeCell ref="G63:I63"/>
    <mergeCell ref="G64:I64"/>
    <mergeCell ref="B65:I65"/>
    <mergeCell ref="G67:I67"/>
    <mergeCell ref="B69:I69"/>
    <mergeCell ref="G76:I76"/>
    <mergeCell ref="G80:I80"/>
    <mergeCell ref="G39:I39"/>
    <mergeCell ref="B40:I40"/>
    <mergeCell ref="G41:I41"/>
    <mergeCell ref="G55:I55"/>
    <mergeCell ref="G47:I47"/>
    <mergeCell ref="B48:I48"/>
    <mergeCell ref="G49:I49"/>
    <mergeCell ref="G50:I50"/>
    <mergeCell ref="G44:I44"/>
    <mergeCell ref="G31:I31"/>
    <mergeCell ref="G32:I32"/>
    <mergeCell ref="G34:I34"/>
    <mergeCell ref="G29:I29"/>
    <mergeCell ref="G33:I33"/>
    <mergeCell ref="G38:I38"/>
    <mergeCell ref="G36:I36"/>
    <mergeCell ref="G43:I43"/>
    <mergeCell ref="G21:I21"/>
    <mergeCell ref="B22:I22"/>
    <mergeCell ref="G23:I23"/>
    <mergeCell ref="G24:I24"/>
    <mergeCell ref="G25:I25"/>
    <mergeCell ref="G42:I42"/>
    <mergeCell ref="G26:I26"/>
    <mergeCell ref="G27:I27"/>
    <mergeCell ref="G30:I30"/>
    <mergeCell ref="B7:I7"/>
    <mergeCell ref="A1:I1"/>
    <mergeCell ref="A2:I2"/>
    <mergeCell ref="A3:I3"/>
    <mergeCell ref="G4:I4"/>
    <mergeCell ref="G5:I5"/>
    <mergeCell ref="G6:I6"/>
  </mergeCells>
  <printOptions/>
  <pageMargins left="0.21" right="0.18" top="0.22" bottom="0.25" header="0.2" footer="0.2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Shitkina</cp:lastModifiedBy>
  <cp:lastPrinted>2013-01-09T06:05:09Z</cp:lastPrinted>
  <dcterms:created xsi:type="dcterms:W3CDTF">1996-10-08T23:32:33Z</dcterms:created>
  <dcterms:modified xsi:type="dcterms:W3CDTF">2015-03-26T10:34:11Z</dcterms:modified>
  <cp:category/>
  <cp:version/>
  <cp:contentType/>
  <cp:contentStatus/>
</cp:coreProperties>
</file>