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9155" windowHeight="8505" activeTab="0"/>
  </bookViews>
  <sheets>
    <sheet name="Содержание" sheetId="1" r:id="rId1"/>
    <sheet name=" Котульского,6" sheetId="2" r:id="rId2"/>
    <sheet name=" Лауреатов,31" sheetId="3" r:id="rId3"/>
    <sheet name="Ленина,46" sheetId="4" r:id="rId4"/>
    <sheet name="Металлургов,19" sheetId="5" r:id="rId5"/>
    <sheet name=" Металлургов,29" sheetId="6" r:id="rId6"/>
    <sheet name="Михайличенко,6" sheetId="7" r:id="rId7"/>
    <sheet name=" Молодежный,1" sheetId="8" r:id="rId8"/>
    <sheet name="Молодёжный,5" sheetId="9" r:id="rId9"/>
    <sheet name="Молодежный,11" sheetId="10" r:id="rId10"/>
    <sheet name=" Молодёжный,15" sheetId="11" r:id="rId11"/>
    <sheet name="Молодёжный,25" sheetId="12" r:id="rId12"/>
    <sheet name=" Ордж,19" sheetId="13" r:id="rId13"/>
    <sheet name="Севастопольская,13" sheetId="14" r:id="rId14"/>
    <sheet name="Талнахская,67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/>
  <calcPr fullCalcOnLoad="1"/>
</workbook>
</file>

<file path=xl/comments10.xml><?xml version="1.0" encoding="utf-8"?>
<comments xmlns="http://schemas.openxmlformats.org/spreadsheetml/2006/main">
  <authors>
    <author>Автор</author>
  </authors>
  <commentList>
    <comment ref="A278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<sst xmlns="http://schemas.openxmlformats.org/spreadsheetml/2006/main" count="8670" uniqueCount="668">
  <si>
    <t>Р Е Е С Т Р</t>
  </si>
  <si>
    <t>выполненных работ по Котульского,6</t>
  </si>
  <si>
    <t>ООО "Жилищный трест" за январь 2010 года.</t>
  </si>
  <si>
    <t>ТЕКУЩИЙ РЕМОНТ</t>
  </si>
  <si>
    <t xml:space="preserve">№ </t>
  </si>
  <si>
    <t>Наименование работ</t>
  </si>
  <si>
    <t>Ед.</t>
  </si>
  <si>
    <t>Объем вып.</t>
  </si>
  <si>
    <t>Тариф</t>
  </si>
  <si>
    <t>Ст-ть</t>
  </si>
  <si>
    <t>Примечание</t>
  </si>
  <si>
    <t>Норматив</t>
  </si>
  <si>
    <t>Шифр норматива, №</t>
  </si>
  <si>
    <t>Адрес</t>
  </si>
  <si>
    <t>изм.</t>
  </si>
  <si>
    <t>работ</t>
  </si>
  <si>
    <t>Ремонт дверных заполнений</t>
  </si>
  <si>
    <t>2</t>
  </si>
  <si>
    <t>Котульского, 6</t>
  </si>
  <si>
    <t>м2</t>
  </si>
  <si>
    <t>ремонт дв. полотен (з/вых)</t>
  </si>
  <si>
    <t>-стоимость материала</t>
  </si>
  <si>
    <t>шт.</t>
  </si>
  <si>
    <t>3</t>
  </si>
  <si>
    <t>смена врезного замка (1эт-кухня, вахта)</t>
  </si>
  <si>
    <t>ремонт двери (ц/вх)</t>
  </si>
  <si>
    <t>4</t>
  </si>
  <si>
    <t>смена пружин (3,7эт-ц/вых)</t>
  </si>
  <si>
    <t>5</t>
  </si>
  <si>
    <t>смена дверных петель (1,3,7эт.цен./вых)</t>
  </si>
  <si>
    <t>ИТОГО :</t>
  </si>
  <si>
    <t>ИТОГО по общестроительным работам</t>
  </si>
  <si>
    <t>Замена ТВС</t>
  </si>
  <si>
    <t>мп</t>
  </si>
  <si>
    <t>реестр прилагается</t>
  </si>
  <si>
    <t>реест по единичным расценкам УЖКХ</t>
  </si>
  <si>
    <t>Электромонтажные работы</t>
  </si>
  <si>
    <t>Всего текущий :</t>
  </si>
  <si>
    <t>Всего с НДС 18% :</t>
  </si>
  <si>
    <t>ПРОЧИЕ</t>
  </si>
  <si>
    <t>Всего прочие :</t>
  </si>
  <si>
    <t>Всего текущий, прочие</t>
  </si>
  <si>
    <t>Всего текущий, прочие с НДС</t>
  </si>
  <si>
    <t>ООО "Жилищный трест" за февраль 2010 года.</t>
  </si>
  <si>
    <t>1</t>
  </si>
  <si>
    <t>ремонт дв. полотен (к.224)</t>
  </si>
  <si>
    <t>смена врезного замка (к.117,118,1эт-кухня)</t>
  </si>
  <si>
    <t>смена пружин (ц/вых)</t>
  </si>
  <si>
    <t>ООО "Жилищный трест" за март 2010 года.</t>
  </si>
  <si>
    <t>м.п.</t>
  </si>
  <si>
    <t>смена наличников (2,9эт.цен.л/к)</t>
  </si>
  <si>
    <t>смена врезного замка (6эт-холл)</t>
  </si>
  <si>
    <t xml:space="preserve">Ремонт мест общего пользования </t>
  </si>
  <si>
    <t>Котульского,6 (м/к-6эт.)</t>
  </si>
  <si>
    <t>масляная окраска стен (по металлу)</t>
  </si>
  <si>
    <t>ИТОГО:</t>
  </si>
  <si>
    <t>ООО "Жилищный трест" за апрель 2010 года.</t>
  </si>
  <si>
    <t>смена дверного блока (6эт-кухня)</t>
  </si>
  <si>
    <t>смена врезного замка (6эт.кухня,5эт.кухня)</t>
  </si>
  <si>
    <t>смена наличников (6эт.кухня)</t>
  </si>
  <si>
    <t>смена дверных ручек (6эт.кухня)</t>
  </si>
  <si>
    <t>смена навесного замка (1эт.быт,6эт.холл)</t>
  </si>
  <si>
    <t>6</t>
  </si>
  <si>
    <t>ремонт дв. полотен (9эт.м/кам)</t>
  </si>
  <si>
    <t xml:space="preserve">ремонт дв. полотен </t>
  </si>
  <si>
    <t>ООО "Жилищный трест" за май 2010 года.</t>
  </si>
  <si>
    <t>смена врезного замка (5эт.м/кам)</t>
  </si>
  <si>
    <t>смена наличников (вахта)</t>
  </si>
  <si>
    <t>Ремонт полов, заделка отверстий,окраска и т.д.</t>
  </si>
  <si>
    <t>Котульского,6</t>
  </si>
  <si>
    <t>смена плитнтуса(вахта)</t>
  </si>
  <si>
    <t>ООО "Жилищный трест" за июнь 2010 года.</t>
  </si>
  <si>
    <t>смена дверных петель (ц/тамб.)</t>
  </si>
  <si>
    <t>выполненных работ по общ. Котульского, д.6</t>
  </si>
  <si>
    <t>ООО "Жилищный трест" за июль 2010 года.</t>
  </si>
  <si>
    <t>смена дверных петель (зап/вых)</t>
  </si>
  <si>
    <t>смена навесного замка (зап/вых,к.119)</t>
  </si>
  <si>
    <t>Ремонт крылец</t>
  </si>
  <si>
    <t>ремонт бетонной стяжки</t>
  </si>
  <si>
    <t>Ремонт  ограждений, поручней и т. д.</t>
  </si>
  <si>
    <t>ООО "Жилищный трест" за август 2010 года.</t>
  </si>
  <si>
    <t>смена дверных петель (ц/вых,вх)</t>
  </si>
  <si>
    <t>смена пружин (ц/вых,вх)</t>
  </si>
  <si>
    <t>смена дверных ручек (9эт.бытовка)</t>
  </si>
  <si>
    <t>смена врезного замка (к.415)</t>
  </si>
  <si>
    <t>ООО "Жилищный трест" за сентябрь 2010 года.</t>
  </si>
  <si>
    <t>ремонт дверного полотна (6эт.-холл,</t>
  </si>
  <si>
    <t>ремонт оконных створок (ц/вход)</t>
  </si>
  <si>
    <t>ремонт дверной коробки (2эт.)</t>
  </si>
  <si>
    <t xml:space="preserve">смена врезного замка </t>
  </si>
  <si>
    <t>Наименование работ                                               Адрес</t>
  </si>
  <si>
    <t>Ед. изм.</t>
  </si>
  <si>
    <t>Объем вып. работ</t>
  </si>
  <si>
    <t>утепление полов лифтовых  приямков (2шт.)</t>
  </si>
  <si>
    <t>ООО "Жилищный трест" за октябрь 2010 года.</t>
  </si>
  <si>
    <t>52</t>
  </si>
  <si>
    <t>ремонт дв. полотен  (зап.вых и цен.вых )</t>
  </si>
  <si>
    <t>Ремонт комнат</t>
  </si>
  <si>
    <t>Котульского,6-525</t>
  </si>
  <si>
    <t>расчёт по единичным расценкам прилагается</t>
  </si>
  <si>
    <t>ООО "Жилищный трест" за ноябрь 2010 года.</t>
  </si>
  <si>
    <t>35</t>
  </si>
  <si>
    <t>смена наличников (1эт б/кр)</t>
  </si>
  <si>
    <t>36</t>
  </si>
  <si>
    <t>смена врезного замка (6эт кухня,мусороп,холл,быт)</t>
  </si>
  <si>
    <t>37</t>
  </si>
  <si>
    <t>остекление(2эт мусор)</t>
  </si>
  <si>
    <t>38</t>
  </si>
  <si>
    <t>ремонт дв. полотен  (зап.вых,6эт холл)</t>
  </si>
  <si>
    <t>39</t>
  </si>
  <si>
    <t>установка дверных полотен (6эт холл)б/у</t>
  </si>
  <si>
    <t>ООО "Жилищный трест" за декабрь 2010 года.</t>
  </si>
  <si>
    <t>Обивка кровельной сталью</t>
  </si>
  <si>
    <t>обивка двери (л/к)</t>
  </si>
  <si>
    <t>Технический осмотр конструктивных элементов</t>
  </si>
  <si>
    <t>расчет затрат по надзору за фундаментами прилагается</t>
  </si>
  <si>
    <t>Остекление</t>
  </si>
  <si>
    <t>остекление общежитий</t>
  </si>
  <si>
    <t>расчет разницы в стоимости прилагается</t>
  </si>
  <si>
    <t>ИТОГО за 2010 год без НДС</t>
  </si>
  <si>
    <t>ИТОГО за 2010 год с НДС 18%</t>
  </si>
  <si>
    <t>ИТОГО ЗА 2010г.  с плановыми без НДС</t>
  </si>
  <si>
    <t>ИТОГО ЗА 2010г. с плановыми с НДС 18%</t>
  </si>
  <si>
    <t>выполненных работ по ул. Лауреатов,31</t>
  </si>
  <si>
    <t>Лауреатов,31</t>
  </si>
  <si>
    <t>ремонт оконных переплетов (5,8эт-холл)</t>
  </si>
  <si>
    <t>2шт.</t>
  </si>
  <si>
    <t>смена дверных петель (3,4эт.зап.л/к)</t>
  </si>
  <si>
    <t>смена пружины дверн. (ц/вх,л/к)</t>
  </si>
  <si>
    <t>45</t>
  </si>
  <si>
    <t>смена врезного замка (7эт.м/кам,к.111)</t>
  </si>
  <si>
    <t>46</t>
  </si>
  <si>
    <t>смена дверных петель (м/кам)</t>
  </si>
  <si>
    <t>47</t>
  </si>
  <si>
    <t>ремонт двери (к.105)</t>
  </si>
  <si>
    <t>48</t>
  </si>
  <si>
    <t>ремонт оконных переплетов (к.105)</t>
  </si>
  <si>
    <t>49</t>
  </si>
  <si>
    <t>смена створок оконных перепл.(к.111)</t>
  </si>
  <si>
    <t>смена створок (к.111)</t>
  </si>
  <si>
    <t>50</t>
  </si>
  <si>
    <t>смена дверных ручек (к.111)</t>
  </si>
  <si>
    <t>51</t>
  </si>
  <si>
    <t>смена наличников (к.111)</t>
  </si>
  <si>
    <t>2 петли</t>
  </si>
  <si>
    <t>смена дверных петель (к.111)</t>
  </si>
  <si>
    <t>ремонт поверхности цементных полов(к.105,111,коридор)</t>
  </si>
  <si>
    <t>ремонт полов (1эт.-лифт.)</t>
  </si>
  <si>
    <t>ремонт дверей (зап/вых)</t>
  </si>
  <si>
    <t>смена пружины дверной (ц/вх,2эт.з/вых)</t>
  </si>
  <si>
    <t>34</t>
  </si>
  <si>
    <t>смена навесного замка (м/кам с улицы,5,7,8,9эт.м/кам)</t>
  </si>
  <si>
    <t>смена дверных ручек (4эт.цен.л/к,5эт.кухня)</t>
  </si>
  <si>
    <t>смена дверного блока (5эт-кухня)</t>
  </si>
  <si>
    <t>смена наличников (5эт-кухня,9эт.ц.л/к)</t>
  </si>
  <si>
    <t>смена врезного замка (5эт.кухня)</t>
  </si>
  <si>
    <t>смена пружины дверной (ц/вх)</t>
  </si>
  <si>
    <t>40</t>
  </si>
  <si>
    <t>ремонт дв. полотен (4,9эт.цен.л/к)</t>
  </si>
  <si>
    <t>41</t>
  </si>
  <si>
    <t>31</t>
  </si>
  <si>
    <t>ремонт дверей (9эт.м/кр.)</t>
  </si>
  <si>
    <t>32</t>
  </si>
  <si>
    <t>смена дверного блока (7эт.зап.л/к)</t>
  </si>
  <si>
    <t>33</t>
  </si>
  <si>
    <t>смена врезного замка (7,6,5эт.м/кам)</t>
  </si>
  <si>
    <t>смена пружины дверной (с 1 по 9 эт.)</t>
  </si>
  <si>
    <t>смена дверных ручек (с 1 по 9 эт.)</t>
  </si>
  <si>
    <t>25</t>
  </si>
  <si>
    <t>смена дверных петель (п/полье)</t>
  </si>
  <si>
    <t>26</t>
  </si>
  <si>
    <t>смена врезного замка (к.833)</t>
  </si>
  <si>
    <t>30</t>
  </si>
  <si>
    <t>ремонт дверей (5эт.б/кр)</t>
  </si>
  <si>
    <t>смена наличников (5эт.б/кр,зап.вых)</t>
  </si>
  <si>
    <t>нашивка брусков на дверные коробки (5эт.б/кр)</t>
  </si>
  <si>
    <t>смена дверных блоков ДГ21-12 (зап/вых)</t>
  </si>
  <si>
    <t>смена дверных ручек (зап/вых)</t>
  </si>
  <si>
    <t>22</t>
  </si>
  <si>
    <t>смена наличников (зап/вх)</t>
  </si>
  <si>
    <t>установка оконной створки б/у (6,7,9эт.-мусорокамеры)</t>
  </si>
  <si>
    <t>смена врезного замка (к.203,холл-5эт.)</t>
  </si>
  <si>
    <t>ремонт дверей (эт.5)</t>
  </si>
  <si>
    <t>Ремонт мест общего пользования в подъездах</t>
  </si>
  <si>
    <t>масляная окраска труб отопл., водопр., канализ.(т/центр)</t>
  </si>
  <si>
    <t>55</t>
  </si>
  <si>
    <t>смена дверных петель (зап. вых)</t>
  </si>
  <si>
    <t>56</t>
  </si>
  <si>
    <t>установка дверных полотен (б/у 2эт.м.кр)</t>
  </si>
  <si>
    <t>57</t>
  </si>
  <si>
    <t>смена наличников (4 эт)</t>
  </si>
  <si>
    <t>58</t>
  </si>
  <si>
    <t>установка дверных полотен (б/у 4эт.)</t>
  </si>
  <si>
    <t>59</t>
  </si>
  <si>
    <t>снятие полотен (4 эт)</t>
  </si>
  <si>
    <t>60</t>
  </si>
  <si>
    <t>смена дверных блоков ДГ21-12 (4эт)</t>
  </si>
  <si>
    <t>62</t>
  </si>
  <si>
    <t>м3</t>
  </si>
  <si>
    <t>установка элементов каркаса: из бруса(4эт)</t>
  </si>
  <si>
    <t>63</t>
  </si>
  <si>
    <t>смена дверных ручек (ц/вх)(4эт)</t>
  </si>
  <si>
    <t>64</t>
  </si>
  <si>
    <t>смена пружин (;4эт)</t>
  </si>
  <si>
    <t>65</t>
  </si>
  <si>
    <t>смена стекол (5эт.)</t>
  </si>
  <si>
    <t>Ремонт мусорокамер</t>
  </si>
  <si>
    <t>Ремонт коридоров</t>
  </si>
  <si>
    <t>Лауреатов,31 -4эт</t>
  </si>
  <si>
    <t>обивка дверей ДВП: по дереву с одной стороны(прим)(4эт)</t>
  </si>
  <si>
    <t>Ремонт мест общего пользования в подъездах,коридорах</t>
  </si>
  <si>
    <t xml:space="preserve">Лауреатов,31 </t>
  </si>
  <si>
    <t>доп.шпатлёвка стен и потолка(4эт)</t>
  </si>
  <si>
    <t>ремонт внутренней штукатурки(4эт)</t>
  </si>
  <si>
    <t>заделка отверстий(4эт)</t>
  </si>
  <si>
    <t>оклейка тканями(4эт)</t>
  </si>
  <si>
    <t>масляная откосов оконных.(4 эт)</t>
  </si>
  <si>
    <t>масляная окраска труб отопл., водопр., канализ.(4эт)</t>
  </si>
  <si>
    <t>остекление (7эт холл)</t>
  </si>
  <si>
    <t>установка дверных полотен (1эт зап.вх)б/у</t>
  </si>
  <si>
    <t>смена дверных ручек (4эт мус,л/к)</t>
  </si>
  <si>
    <t>смена наличников (537 мал.кр)</t>
  </si>
  <si>
    <t>смена врезного замка (5 эт мусор)</t>
  </si>
  <si>
    <t>Лауреатов,31 л/к</t>
  </si>
  <si>
    <t>Ремонт  ограждений поручней и т. д.</t>
  </si>
  <si>
    <t>смена поручней (л/к)</t>
  </si>
  <si>
    <t>Ремонт мест общего пользования в подъездах, коридорах</t>
  </si>
  <si>
    <t>масляная окраска металлических ограждений (л/к)</t>
  </si>
  <si>
    <t>масляная окраска металлических дверей (л/к)</t>
  </si>
  <si>
    <t>окрашивание деревянных поручней (л/к)</t>
  </si>
  <si>
    <t>масляная окраска радиаторов 9л/к)</t>
  </si>
  <si>
    <t>смена наличников (л/к)</t>
  </si>
  <si>
    <t>смена пружин (л/к )</t>
  </si>
  <si>
    <t>установка дверных полотен б/у (л/к)</t>
  </si>
  <si>
    <t>снятие полотен (л/к)</t>
  </si>
  <si>
    <t>установка коробок (л/к)</t>
  </si>
  <si>
    <t>м</t>
  </si>
  <si>
    <t>короки дверные (л/к)</t>
  </si>
  <si>
    <t>демонтаж дверных коробок (л/к)</t>
  </si>
  <si>
    <t>7</t>
  </si>
  <si>
    <t>смена дверных ручек (л/к)</t>
  </si>
  <si>
    <t>выполненных работ по общ Ленина,46</t>
  </si>
  <si>
    <t>Ленинский,46-110</t>
  </si>
  <si>
    <t>смена обоев обыкновенного качества (стены)</t>
  </si>
  <si>
    <t>Ленинский,46-306</t>
  </si>
  <si>
    <t>Ленинский,46-512</t>
  </si>
  <si>
    <t>выполненных работ по пр. Ленина,46</t>
  </si>
  <si>
    <t>Ленина,46</t>
  </si>
  <si>
    <t>смена врезного замка (1эт-душевая)</t>
  </si>
  <si>
    <t>выполненных работ по общ. Ленина 46</t>
  </si>
  <si>
    <t>43</t>
  </si>
  <si>
    <t>ремонт дверей (цен.зап/вых)</t>
  </si>
  <si>
    <t>выполненных работ по общежитиям Ленина,46</t>
  </si>
  <si>
    <t>выполненных работ по общ. Ленина,46</t>
  </si>
  <si>
    <t>замена дверного блока (ДГ 21-10, ц/вх)</t>
  </si>
  <si>
    <t>смена наличников (ц.л/к)</t>
  </si>
  <si>
    <t>Ленинский,46</t>
  </si>
  <si>
    <t>смена шпингалета дверного (душевая)</t>
  </si>
  <si>
    <t>выполненных работ по Ленина,46</t>
  </si>
  <si>
    <t>выполненных работ по пл. Металлургов,19</t>
  </si>
  <si>
    <t>Металлургов,19</t>
  </si>
  <si>
    <t>смена шпингалета дверного (ц/вх)</t>
  </si>
  <si>
    <t>27</t>
  </si>
  <si>
    <t>смена дверных ручек (ц/вх)</t>
  </si>
  <si>
    <t>28</t>
  </si>
  <si>
    <t>смена пружины дверн. (3,4эт.цен/зап.вых)</t>
  </si>
  <si>
    <t>29</t>
  </si>
  <si>
    <t>смена дверных петель (3,4эт.цен/зап.вых)</t>
  </si>
  <si>
    <t>смена врезного замка (2,9эт.кухня,к.725,720)</t>
  </si>
  <si>
    <t>простая м/окраска стен (холл-3этаж)</t>
  </si>
  <si>
    <t>ремонт оконных переплетов (к.124)</t>
  </si>
  <si>
    <t>смена дверных петель (9эт/кр,б/кр)</t>
  </si>
  <si>
    <t>смена врезного замка (9эт.кухня)</t>
  </si>
  <si>
    <t>19</t>
  </si>
  <si>
    <t>ремонт дв. полотен (8,9эт-б/кр,м/кр)</t>
  </si>
  <si>
    <t>ремонт дв. полотен  (8,9эт-б/кр,м/кр)</t>
  </si>
  <si>
    <t>ремонт дв. полотен (3эт.туалет)</t>
  </si>
  <si>
    <t>18</t>
  </si>
  <si>
    <t>смена дверных ручек (цен.вх)</t>
  </si>
  <si>
    <t>20</t>
  </si>
  <si>
    <t>21</t>
  </si>
  <si>
    <t>смена дверных петель (2эт.л/к;1,3,9эт.пр/дым)</t>
  </si>
  <si>
    <t>смена наличников (ц/вх,2эт.цен.л/к)</t>
  </si>
  <si>
    <t>13</t>
  </si>
  <si>
    <t>смена врезного замка (к.420)</t>
  </si>
  <si>
    <t>14</t>
  </si>
  <si>
    <t>ремонт дверей (з/вых.№2)</t>
  </si>
  <si>
    <t>15</t>
  </si>
  <si>
    <t>смена шпингалета дверного (з/вых.№1)</t>
  </si>
  <si>
    <t>16</t>
  </si>
  <si>
    <t>смена дверных петель (з/вых.№2)</t>
  </si>
  <si>
    <t>смена врезного замка (к.732)</t>
  </si>
  <si>
    <t>17</t>
  </si>
  <si>
    <t>смена дверных петель (9эт.цен.л/к,б/кр)</t>
  </si>
  <si>
    <t>ремонт дверей (ц/вых; тамб; з/вых)</t>
  </si>
  <si>
    <t>смена дверных петель (2эт.м/к; ц/вых; 9эт.б/кр,цен.л/к)</t>
  </si>
  <si>
    <t>Окраска коллекторного ввода</t>
  </si>
  <si>
    <t>м 2</t>
  </si>
  <si>
    <t>Пр.139 ч.3 п.2.2.9-18 (2шт)</t>
  </si>
  <si>
    <t>установка дверей (2,4,5,6,7,9эт.-противодымные)</t>
  </si>
  <si>
    <t>ремонт оконных створок (2-9эт.-коридоры,холлы)</t>
  </si>
  <si>
    <t>ремонт цементных полов (т/центр)</t>
  </si>
  <si>
    <t>установка дверных полотен (б/у 9эт.)</t>
  </si>
  <si>
    <t>смена дверных петель (1эт вх.дв;9эт)</t>
  </si>
  <si>
    <t>ремонт дв. полотен  (левое крыло;7эт;цент.вх л/к 7эт;9эт муср )</t>
  </si>
  <si>
    <t>23</t>
  </si>
  <si>
    <t>смена пружин (л/к между 1 и2 эт)</t>
  </si>
  <si>
    <t>24</t>
  </si>
  <si>
    <t>ремонт дв. полотен  (зап.вых 1эт)</t>
  </si>
  <si>
    <t>остекление(зап/вых,9эт б/кр)</t>
  </si>
  <si>
    <t>установка дверных полотен (512 ком)</t>
  </si>
  <si>
    <t>смена врезного замка (512 ком)</t>
  </si>
  <si>
    <t>смена дверных ручек (ком512)</t>
  </si>
  <si>
    <t>выполненных работ по пл. Металлургов,29</t>
  </si>
  <si>
    <t>Металлургов,29</t>
  </si>
  <si>
    <t>смена дверных петель (з/вых)</t>
  </si>
  <si>
    <t>смена пружины дверн. (3эт.цен/вых)</t>
  </si>
  <si>
    <t>смена врезного замка (вахта)</t>
  </si>
  <si>
    <t>смена шпингалета (9эт.м/кам)</t>
  </si>
  <si>
    <t>смена пружины дверн. (ц/вх)</t>
  </si>
  <si>
    <t>смена врезного замка (к.534)</t>
  </si>
  <si>
    <t>смена дверных блоков ДГ21-12 (5эт.)</t>
  </si>
  <si>
    <t>обивка дверей металлом (с 2-х стороны с фрамугами-5эт.)</t>
  </si>
  <si>
    <t>смена наличников (5эт.)</t>
  </si>
  <si>
    <t>смена пружин (5эт.)</t>
  </si>
  <si>
    <t>смена дверных ручек (5эт.)</t>
  </si>
  <si>
    <t>смена оконных створок (5эт.)</t>
  </si>
  <si>
    <t>смена оконных ручек (5эт.)</t>
  </si>
  <si>
    <t>Металлургов,29(холлы-5эт.(2шт))</t>
  </si>
  <si>
    <t>смена врезного замка (1эт.с/узел)</t>
  </si>
  <si>
    <t>смена навесного замка (7эт.холл)</t>
  </si>
  <si>
    <t>ремонт дверей (9эт-холл)</t>
  </si>
  <si>
    <t>ремонт дверей (вх/дверь)</t>
  </si>
  <si>
    <t>смена створок оконных переплётов (9эт.холл)</t>
  </si>
  <si>
    <t>подкл.шпальных клетей</t>
  </si>
  <si>
    <t>смена  ручек (зап.выход)</t>
  </si>
  <si>
    <t>смена шпингалета дверного (зап.выход)</t>
  </si>
  <si>
    <t>смена врезного замка (к.511,905,служебная комн.-2шт.)</t>
  </si>
  <si>
    <t>смена наличников (к.511)</t>
  </si>
  <si>
    <t>ремонт дверей (к.511,905)</t>
  </si>
  <si>
    <t>обшивка стен над балконом (9эт.)</t>
  </si>
  <si>
    <t>установка дверных блоков (ДГ21-9)</t>
  </si>
  <si>
    <t>44</t>
  </si>
  <si>
    <t>стоимость материала</t>
  </si>
  <si>
    <t>Подклинка шпальных клетей</t>
  </si>
  <si>
    <t>подклинка шпальных клетей</t>
  </si>
  <si>
    <t>смена дверных петель (ц/вх)</t>
  </si>
  <si>
    <t>остекление(9эт холл)</t>
  </si>
  <si>
    <t>установка дверных полотен (7эт м/кр)б/у</t>
  </si>
  <si>
    <t>сплачивание полов б/у(1эт около тепл)</t>
  </si>
  <si>
    <t>выполненных работ по Михайличенко,6</t>
  </si>
  <si>
    <t>Михайличенко,6</t>
  </si>
  <si>
    <t>ремонт оконных переплетов (2эт-холл)</t>
  </si>
  <si>
    <t>ремонт двери (ц/вх,5эт.м/кам)</t>
  </si>
  <si>
    <t>ремонт полов (1эт)</t>
  </si>
  <si>
    <t>смена врезного замка (4эт.туал.)</t>
  </si>
  <si>
    <t>смена дверных петель (5эт.цен.л/к)</t>
  </si>
  <si>
    <t>нашивка брусков на дверные коробки (1-5эт.л/к)</t>
  </si>
  <si>
    <t>смена шпингалета дверного (кастел.)</t>
  </si>
  <si>
    <t>ремонт полов (ц/вход-тамбур)</t>
  </si>
  <si>
    <t>ремонт оконной створки (л/к-2,3,6,8эт.)</t>
  </si>
  <si>
    <t>выполненных работ по Молодежный,1</t>
  </si>
  <si>
    <t>Молодёжный,1</t>
  </si>
  <si>
    <t>смена дверных ручек (1эт.ц/вх)</t>
  </si>
  <si>
    <t>смена пружин (1эт.цен.вх)</t>
  </si>
  <si>
    <t>8</t>
  </si>
  <si>
    <t>ремонт двери (к.928,4эт.цен.,зап.л/к,цен/вх)</t>
  </si>
  <si>
    <t>9</t>
  </si>
  <si>
    <t>смена дверных петель (8эт.зап.л/к)</t>
  </si>
  <si>
    <t>10</t>
  </si>
  <si>
    <t>смена врезного замка (3эт-холл; 6эт-туалет)</t>
  </si>
  <si>
    <t>выполненных работ по пр. Молодежный,1</t>
  </si>
  <si>
    <t>смена дверных петель (7эт.м/кр,8эт.зап.л/к)</t>
  </si>
  <si>
    <t>смена наличников (2эт.цен.л/к)</t>
  </si>
  <si>
    <t>ремонт форточек (3эт.м/кр)</t>
  </si>
  <si>
    <t>11</t>
  </si>
  <si>
    <t>смена навесного замка (1эт.-ЩЭ,9эт.м/кам)</t>
  </si>
  <si>
    <t>12</t>
  </si>
  <si>
    <t>ремонт дв. полотен (зап/вых)</t>
  </si>
  <si>
    <t>смена врезного замка (к.118)</t>
  </si>
  <si>
    <t>нашивка брусков на дверные коробки (1эт-тамб)</t>
  </si>
  <si>
    <t>ремонт дверей (5эт.б/кр,м/кам,1эт.ц/вх)</t>
  </si>
  <si>
    <t>смена дверных ручек (1эт.з/вых)</t>
  </si>
  <si>
    <t>смена наличников (4,5эт.цен.л/к,5эт.м/кам,3эт-холл)</t>
  </si>
  <si>
    <t>ремонт полов (1эт.б/кр)</t>
  </si>
  <si>
    <t>смена дверных ручек (1эт.быт.,вахта)</t>
  </si>
  <si>
    <t>ремонт дв. полотен (4эт.зап.л/к,6эт.м/кр)</t>
  </si>
  <si>
    <t>смена врезного замка (6эт.быт.уб)</t>
  </si>
  <si>
    <t>ремонт пр/дым двери(2,4,5эт.м/кр)</t>
  </si>
  <si>
    <t>смена врезного замка (1эт.быт.,каб.зав.)</t>
  </si>
  <si>
    <t>ремонт дверей (5эт.м/кам)</t>
  </si>
  <si>
    <t>смена наличников (ц/вх;1эт.цен.л/к)</t>
  </si>
  <si>
    <t>смена дверных ручек (1эт.бытовка)</t>
  </si>
  <si>
    <t>укрепление дверных наличников (9эт.лифт №66)</t>
  </si>
  <si>
    <t>смена врезного замка (1эт.бытовка)</t>
  </si>
  <si>
    <t>Ремонт цокольной забирки</t>
  </si>
  <si>
    <t>смена шпингалета дверного (8эт.холл)</t>
  </si>
  <si>
    <t>смена дверных петель (9эт.з/л/к)</t>
  </si>
  <si>
    <t>смена врезного замка (к.121;6эт.быт.уб,м/кам;1эт.вахта)</t>
  </si>
  <si>
    <t>ремонт пр/дым двери(5эт.м/кр)</t>
  </si>
  <si>
    <t>ремонт дверей (8эт.-холл)</t>
  </si>
  <si>
    <t>смена навесного замка (8эт.-холл)</t>
  </si>
  <si>
    <t>смена наличников (8 эт ц.лест,6эт муср)</t>
  </si>
  <si>
    <t>ремонт оконных переплётов(ком119)</t>
  </si>
  <si>
    <t>смена навесного замка (2эт кух)</t>
  </si>
  <si>
    <t>ремонт дв. полотен  (1 эт зап.вых )</t>
  </si>
  <si>
    <t>Молодежный,1</t>
  </si>
  <si>
    <t>установка полотен б/у (5эт.)</t>
  </si>
  <si>
    <t>демонтаж дверных коробок (5 эт)</t>
  </si>
  <si>
    <t>снятие полотен (5эт)</t>
  </si>
  <si>
    <t>установка дверных коробок (5эт)</t>
  </si>
  <si>
    <t>смена дверных приборов (5 эт.)</t>
  </si>
  <si>
    <t>смена пружин (5эт)</t>
  </si>
  <si>
    <t>42</t>
  </si>
  <si>
    <t>смена оконных створок б/у (5эт.)</t>
  </si>
  <si>
    <t>Молодёжный,1-5эт.</t>
  </si>
  <si>
    <t>смена пружин (ц/вх;)</t>
  </si>
  <si>
    <t>остекление(7эт б/кр,6эт б/кр,3эт2эт)</t>
  </si>
  <si>
    <t>установка дверных полотен (1эт пож ком)б/у</t>
  </si>
  <si>
    <t>смена шпингалета дверного (2эт мусор,3эт м/кр,2эт б/кр)</t>
  </si>
  <si>
    <t>выполненных работ по пр. Молодежный, 5</t>
  </si>
  <si>
    <t>Молодёжный,5</t>
  </si>
  <si>
    <t>ремонт дв. полотен (6эт-холл)</t>
  </si>
  <si>
    <t>смена врезного замка (к.521)</t>
  </si>
  <si>
    <t>выполненных работ по пр. Молодежный,5</t>
  </si>
  <si>
    <t>укрепление дверных наличников (5эт.ц/вх,м/кам)</t>
  </si>
  <si>
    <t>смена врезного замка (к.521,116,1эт-кухня,бытовка)</t>
  </si>
  <si>
    <t>смена навесного замка (м/кам)</t>
  </si>
  <si>
    <t>смена врезного замка (вахта,1эт.р/узел)</t>
  </si>
  <si>
    <t>смена навесного замка (9эт.холл)</t>
  </si>
  <si>
    <t>ремонт дв. полотен (3эт.м/кр)</t>
  </si>
  <si>
    <t>ремонт дверей (к.119)</t>
  </si>
  <si>
    <t>смена навесного замка (м/кам,7эт-холл)</t>
  </si>
  <si>
    <t>смена дверных петель (з/вых.№3,ц/вх.тамбур)</t>
  </si>
  <si>
    <t>Ремонт коридоров.</t>
  </si>
  <si>
    <t>Молодёжный,5-4эт.</t>
  </si>
  <si>
    <t>Молодёжный,5-2эт.</t>
  </si>
  <si>
    <t>смена поручней (8,7,9эт.)</t>
  </si>
  <si>
    <t>смена наличников (ц/вх)</t>
  </si>
  <si>
    <t>ремонт дверей (п/полье)</t>
  </si>
  <si>
    <t>смена дверных петель (1эт.з/вых; 9эт.з/л/к)</t>
  </si>
  <si>
    <t>ремонт оконных створок (т/центр)</t>
  </si>
  <si>
    <t>установка двери (зап.выход,4эт,9эт,6эт.-холл-противодымные)</t>
  </si>
  <si>
    <t>укрепление дверной коробки (эт.9-м/крыло)</t>
  </si>
  <si>
    <t>смена навесного замка (3эт.)</t>
  </si>
  <si>
    <t>Молодежный,5</t>
  </si>
  <si>
    <t>заделка сантехотверстий (к.225)</t>
  </si>
  <si>
    <t>смена врезного замка (ком120)</t>
  </si>
  <si>
    <t>ремонт форточек (3эт,8эт.б/кр)</t>
  </si>
  <si>
    <t>смена наличников (5 эт)</t>
  </si>
  <si>
    <t>остекление (8эт.,9эт-м/кр,к.134)</t>
  </si>
  <si>
    <t>остекление форточек (9эт.-б/кр.,к.121., склад,,3,8эт.-б/кр,)</t>
  </si>
  <si>
    <t>остекление (3эт.-м/кр.,центр.л/к-4-5эт.,8,9эт.-л/к зап.)</t>
  </si>
  <si>
    <t>обивка двери (1 эт)</t>
  </si>
  <si>
    <t>обивка двери (ц.вх)</t>
  </si>
  <si>
    <t>масляная окраска труб отопл., водопр., канализ.(5 эт)</t>
  </si>
  <si>
    <t>окраска по трафарету(5эт)</t>
  </si>
  <si>
    <t>Герметизация стыков стеновых панелей</t>
  </si>
  <si>
    <t>герметизация стыков (к. №235, 525, 535, 538, 540, 703, 917)</t>
  </si>
  <si>
    <t>установка дверных полотен (быт,2эт м/кр,7эт зап.вых)б/у</t>
  </si>
  <si>
    <t>смена дверных петель (2эт б/кр)</t>
  </si>
  <si>
    <t>нашивка брусков на дверные коробки (2эт б/кр,3эт)</t>
  </si>
  <si>
    <t>остекление(8эт б/кр,5эт б/кр,3эт б/кр8эт)</t>
  </si>
  <si>
    <t>смена врезного замка (3эт)</t>
  </si>
  <si>
    <t>выполненных работ по пр. Молодежный, 11</t>
  </si>
  <si>
    <t>Молодёжный,11</t>
  </si>
  <si>
    <t>смена шпингалета дверного (2-9эт.балкон.,ц/вх)</t>
  </si>
  <si>
    <t>смена пружины дверн. (2эт.)</t>
  </si>
  <si>
    <t>смена врезного замка (к.227,эл.щитовая)</t>
  </si>
  <si>
    <t>выполненных работ по пр. Молодежный,11</t>
  </si>
  <si>
    <t>укрепление дверных наличников (4эт.м/кр)</t>
  </si>
  <si>
    <t>смена навесного замка (6эт.холл)</t>
  </si>
  <si>
    <t>Молодёжный,11-1эт.</t>
  </si>
  <si>
    <t>ремонт полов (ц/вх. - тамбур)</t>
  </si>
  <si>
    <t>ремонт дверей (9эт.б/кр)</t>
  </si>
  <si>
    <t>смена врезного замка (9эт.холл,5эт.м/кам)</t>
  </si>
  <si>
    <t>смена пружины дверной (пр/дымные с1 по 9эт)</t>
  </si>
  <si>
    <t>смена пружины дверной (ц/,зап.вых)</t>
  </si>
  <si>
    <t>ремонт дв. полотен (2эт.б/кр)</t>
  </si>
  <si>
    <t xml:space="preserve">ремонт решёток(цен.л/к 6эт) </t>
  </si>
  <si>
    <t>ремонт дв. полотен (2эт.з/вых)</t>
  </si>
  <si>
    <t>смена врезного замка (1эт.склад)</t>
  </si>
  <si>
    <t>ремонт форточек (4эт.б/кр,8эт.м/кр)</t>
  </si>
  <si>
    <t>ремонт полов (кастелянная)</t>
  </si>
  <si>
    <t>ремонт форточек (8эт.м/кр)</t>
  </si>
  <si>
    <t>смена дверных петель (9эт.м/кр.)</t>
  </si>
  <si>
    <t>ремонт дв. полотен (9эт.м/кр,2эт.цен.л/к,6эт.пр.дым)</t>
  </si>
  <si>
    <t>ремонт покрытия полов из линолеума б/у (кастелянная)</t>
  </si>
  <si>
    <t>смена пружин (ц/вх)</t>
  </si>
  <si>
    <t>ремонт дверей (9эт.м/кр)</t>
  </si>
  <si>
    <t>смена врезного замка (4,6эт.холл; 6эт.м/кам)</t>
  </si>
  <si>
    <t>смена дверных петель (9эт.,2эт.)</t>
  </si>
  <si>
    <t>ремонт дверей (м/кр-противодымные,ц/вход-л/к)</t>
  </si>
  <si>
    <t>смена пружин (противодымные двери 1-9эт.)</t>
  </si>
  <si>
    <t>ремонт оконных створок (9эт.-б/кр0)</t>
  </si>
  <si>
    <t>Молодежный,11</t>
  </si>
  <si>
    <t>ремонт покрытия полов из линолеума б/у(1эт.-бытовка уборщиц)</t>
  </si>
  <si>
    <t>Ремонт  кровли/слуховые окна-решётки/</t>
  </si>
  <si>
    <t>Металлургов,11</t>
  </si>
  <si>
    <t>смена навесного замка (электрощ)</t>
  </si>
  <si>
    <t>ремонт дв. полотен  (ц/вх,8эт мус/кам )</t>
  </si>
  <si>
    <t>смена дверных блоков ДГ21-12 (зап/вых,ц/вых)</t>
  </si>
  <si>
    <t>смена шпингалета дверного (7,8,9эт балкон)</t>
  </si>
  <si>
    <t>остекление (2эт.-б/крыло)</t>
  </si>
  <si>
    <t>остекление форточек (3эт..4эт.-б/крыло-б/крыло,6эт.-м/кр.)</t>
  </si>
  <si>
    <t>остекление (6эт.-б/крыло)</t>
  </si>
  <si>
    <t>ремонт дв. полотен  (ц/вх,зап/вых)</t>
  </si>
  <si>
    <t>смена оконных ручек (6эт муср)</t>
  </si>
  <si>
    <t>сплачивание полов б/у(4эт,533 ком)</t>
  </si>
  <si>
    <t>смена лаг (ком533)</t>
  </si>
  <si>
    <t>выполненных работ по Молодежный,11</t>
  </si>
  <si>
    <t>выполненных работ по пр.Молодёжный,15</t>
  </si>
  <si>
    <t>Молодёжный,15</t>
  </si>
  <si>
    <t>смена шпингалета дверного (3,4,7,9эт-балкон)</t>
  </si>
  <si>
    <t>смена навесного замка(4,3эт.м/кам)</t>
  </si>
  <si>
    <t>смена врезного замка (к.136)</t>
  </si>
  <si>
    <t>выполненных работ по пр. Молодежный,15</t>
  </si>
  <si>
    <t>смена навесного замка (1эт.з/вых)</t>
  </si>
  <si>
    <t>смена дверных ручек (7,9 эт.)</t>
  </si>
  <si>
    <t>смена пружины дверной (ц/вых)</t>
  </si>
  <si>
    <t>нашивка брусков на дверные коробки (7эт-холл)</t>
  </si>
  <si>
    <t>смена врезного замка (7эт.холл)</t>
  </si>
  <si>
    <t>смена навесного замка (з/вых,8эт.м/кам)</t>
  </si>
  <si>
    <t>ремонт дверей (ц/вх.дв№3)</t>
  </si>
  <si>
    <t>смена дверного блока (ц/вх)</t>
  </si>
  <si>
    <t>ремонт оконных перплётов (6эт.зап.л/к)</t>
  </si>
  <si>
    <t>ремонт дв. полотен (6эт.пр/дым,7эт.цен.л/к)</t>
  </si>
  <si>
    <t>нашивка брусков на дверные коробки (ц.л/к с 1 по 9 эт.)</t>
  </si>
  <si>
    <t>смена наличников ( 3эт.з/вых)</t>
  </si>
  <si>
    <t>смена дверных петель (ц/вх,з/вых)</t>
  </si>
  <si>
    <t>ремонт дв. полотен (5эт.м/кр)</t>
  </si>
  <si>
    <t xml:space="preserve">ремонт пр/дым двери (цен.л/к 6эт) </t>
  </si>
  <si>
    <t>смена дверных петель (4эт.цен.л/к)</t>
  </si>
  <si>
    <t>ремонт дв. полотен (4эт.м/кам)</t>
  </si>
  <si>
    <t>ремонт дверей (ц/вх)</t>
  </si>
  <si>
    <t>ремонт входных дверей (ц/вх, зап.)</t>
  </si>
  <si>
    <t>ремонт оконной створки (1эт.-б/кр.л/к-6эт.)</t>
  </si>
  <si>
    <t>смена дверного блока ДГ21-12 (ц/вход)</t>
  </si>
  <si>
    <t>смена пружин (ц/вход)</t>
  </si>
  <si>
    <t>установка наличников на входную дверь (ц/вход)</t>
  </si>
  <si>
    <t>смена врезного замка (к.111)</t>
  </si>
  <si>
    <t>утепление дверей войлоком (ц/вход),прим.</t>
  </si>
  <si>
    <t>Молодежный,15</t>
  </si>
  <si>
    <t>ремонт ступеней (ц/вх)</t>
  </si>
  <si>
    <t>ремонт оконных переплётов(1эт б/у)</t>
  </si>
  <si>
    <t>установка дверных полотен (зап.вых)</t>
  </si>
  <si>
    <t>остекление (1эт.-б/крыло,доска объявлений,7эт.-зап. л/к)</t>
  </si>
  <si>
    <t>сплач.полов (ком107,108 после сан.тех.раб) б/у</t>
  </si>
  <si>
    <t>смена врезного замка (вахта,7эт холл,9эт холл)</t>
  </si>
  <si>
    <t>остекление(3эт,6эт б/кр7эт холл)</t>
  </si>
  <si>
    <t>ремонт форточек (6эт б/кр)</t>
  </si>
  <si>
    <t>смена пружин (9эт зап)</t>
  </si>
  <si>
    <t>сплачивание полов б/у(116ком)</t>
  </si>
  <si>
    <t>выполненных работ по пр. Молодёжный,25</t>
  </si>
  <si>
    <t>Молодёжный,25</t>
  </si>
  <si>
    <t>смена врезного замка (к.620)</t>
  </si>
  <si>
    <t>смена навесного замка(5эт-холл)</t>
  </si>
  <si>
    <t>выполненных работ по пр. Молодежный,25</t>
  </si>
  <si>
    <t>ремонт дв. полотен (ц/вх)</t>
  </si>
  <si>
    <t>смена врезного замка (к.618,425,8эт-склад)</t>
  </si>
  <si>
    <t>смена врезного замка (3эт-холл,1эт-каб.зав)</t>
  </si>
  <si>
    <t>смена врезного замка (9эт.быт,2эт-холл)</t>
  </si>
  <si>
    <t>ремонт дв. полотен (зап.вых№1,ц/вх, дв№2,3 с улицы)</t>
  </si>
  <si>
    <t>смена навесного замка (4эт.м/кам)</t>
  </si>
  <si>
    <t>смена дверных петель (4эт.м/кам)</t>
  </si>
  <si>
    <t>смена врезного замка (5эт.быт)</t>
  </si>
  <si>
    <t>смена наличников (4эт.м/кам)</t>
  </si>
  <si>
    <t>смена навесного замка (к.117)</t>
  </si>
  <si>
    <t>смена наличников (лифт№94)</t>
  </si>
  <si>
    <t>ремонт дверей (3эт.б/кр)</t>
  </si>
  <si>
    <t>замена карнизных свесов</t>
  </si>
  <si>
    <t>смена навесного замка (зап.вых и вахта)</t>
  </si>
  <si>
    <t>ремонт дв. полотен  (зап.вых)</t>
  </si>
  <si>
    <t>смена врезного замка (ком 116)</t>
  </si>
  <si>
    <t>остекление (2эт.-холл,к.125)</t>
  </si>
  <si>
    <t>ремонт дверей (ком119)</t>
  </si>
  <si>
    <t>остекление (221 ком)</t>
  </si>
  <si>
    <t>смена врезного замка (ком 123,4эт туал,8эт холл)</t>
  </si>
  <si>
    <t>смена наличников (каб.зав)</t>
  </si>
  <si>
    <t>установка дверных полотен (б/у 8эт.)</t>
  </si>
  <si>
    <t>смена навесго замка (ком 903)</t>
  </si>
  <si>
    <t>сплачивание полов б/у(1эт холл,119ком)</t>
  </si>
  <si>
    <t>выполненных работ по Молодежный,25</t>
  </si>
  <si>
    <t>Молодежный,25</t>
  </si>
  <si>
    <t>выполненных работ Орджоникидзе,19</t>
  </si>
  <si>
    <t>выполненных работ по Орджоникидзе,19</t>
  </si>
  <si>
    <t>Орджоникидзе,19</t>
  </si>
  <si>
    <t>ремонт дв. полотен (подполье)</t>
  </si>
  <si>
    <t>смена навесного замка (подполье)</t>
  </si>
  <si>
    <t>ремонт оконных переплетов (к.223,321)</t>
  </si>
  <si>
    <t>выполненных работ по общ. Ордж.19</t>
  </si>
  <si>
    <t>нашивка брусков на дверные коробки (ц/вх)</t>
  </si>
  <si>
    <t>смена врезного замка (к.230)</t>
  </si>
  <si>
    <t>выполненных работ по общежитиям Орджоникидзе,19</t>
  </si>
  <si>
    <t>ремонт дверей (к.230)</t>
  </si>
  <si>
    <t>смена дверного блока (к.512)</t>
  </si>
  <si>
    <t>смена дверных ручек (к.512)</t>
  </si>
  <si>
    <t>смена наличников (к.512)</t>
  </si>
  <si>
    <t>смена врезного замка (к.512)</t>
  </si>
  <si>
    <t>обшивка дверей(2эт.склад)</t>
  </si>
  <si>
    <t>выполненных работ по общежитиям, Орджоникидзе, 19</t>
  </si>
  <si>
    <t>выполненных работ по общежитиям</t>
  </si>
  <si>
    <t>смена врезного замка (к.207)</t>
  </si>
  <si>
    <t>ремонт дверей (быт.швейц)</t>
  </si>
  <si>
    <t>выполненных работ по общ. Ордженикидзе, д.19</t>
  </si>
  <si>
    <t>смена навесного замка (к.315)</t>
  </si>
  <si>
    <t>смена врезного замка (вахта; бытовка-2шт; к.529)</t>
  </si>
  <si>
    <t>смена врезного замка (вахта,костелянная)</t>
  </si>
  <si>
    <t>53</t>
  </si>
  <si>
    <t>Ордженикидзе,19</t>
  </si>
  <si>
    <t>выполненных работ по общ. Ордженикидзе,19</t>
  </si>
  <si>
    <t>остекление (220 ком)</t>
  </si>
  <si>
    <t>ремонт дв. полотен  (ком 421)</t>
  </si>
  <si>
    <t>смена врезного замка (ком421,309ком,421 ком)</t>
  </si>
  <si>
    <t>выполненных работ по Орджокикидзе,19</t>
  </si>
  <si>
    <t>выполненных работ по ул. Севастопольская,13</t>
  </si>
  <si>
    <t>Севастопольская,13</t>
  </si>
  <si>
    <t>смена врезного замка (7эт.кухня)</t>
  </si>
  <si>
    <t>смена навесного замка (чердак)</t>
  </si>
  <si>
    <t>ремонт двери (з/вых;8эт.)</t>
  </si>
  <si>
    <t>смена навесного замка (8эт.)</t>
  </si>
  <si>
    <t>смена врезного замка (1эт-бытовка)</t>
  </si>
  <si>
    <t>смена навесного замка(9эт-холл)</t>
  </si>
  <si>
    <t>смена наличников (9эт-холл)</t>
  </si>
  <si>
    <t>смена дверных ручек (4эт.м/кам)</t>
  </si>
  <si>
    <t>смена наличников (7эт-м/кам)</t>
  </si>
  <si>
    <t xml:space="preserve">установка номерного знака </t>
  </si>
  <si>
    <t>смена врезного замка (2эт.холл)</t>
  </si>
  <si>
    <t>выполненных работ по общ. Севастопольская,13</t>
  </si>
  <si>
    <t>смена дверных блоков ДГ21-12 (зап/вых №1,2;цен.тамбур)</t>
  </si>
  <si>
    <t>смена дверных ручек (зап/вых №1,2; 1эт-бытовка; ц/там)</t>
  </si>
  <si>
    <t>ремонт дверей (5эт.б/кр.)</t>
  </si>
  <si>
    <t>смена дверных петель (т/ц)</t>
  </si>
  <si>
    <t>смена наличников (з/вх.№1,2)</t>
  </si>
  <si>
    <t>Ремонт металлической кровли</t>
  </si>
  <si>
    <t>ремонт кровли</t>
  </si>
  <si>
    <t>смена пружин (ц/вход,зап.-входные)</t>
  </si>
  <si>
    <t>установка плит по коридору (1эт.,б/у)</t>
  </si>
  <si>
    <t>66</t>
  </si>
  <si>
    <t>смена врезного замка (1эт туалет)</t>
  </si>
  <si>
    <t>67</t>
  </si>
  <si>
    <t>ремонт форточек (5эт.м/кр)</t>
  </si>
  <si>
    <t>68</t>
  </si>
  <si>
    <t>остекление (7эт.-б/крыло)</t>
  </si>
  <si>
    <t>ремонт полов (1эт.м/кр)</t>
  </si>
  <si>
    <t>выполненных работ по Талнахской,67</t>
  </si>
  <si>
    <t>Талнахская,67</t>
  </si>
  <si>
    <t>ремонт дверей (цен/вход)</t>
  </si>
  <si>
    <t>смена навесного замка(чердак)</t>
  </si>
  <si>
    <t>смена врезного замка (1эт.туалет)</t>
  </si>
  <si>
    <t>ремонт дверей (4эт.пр/дым)</t>
  </si>
  <si>
    <t>ремонт оконных переплётов (чердак-1,2слух.окна)</t>
  </si>
  <si>
    <t>выполненных работ по общ. Талнахская,67</t>
  </si>
  <si>
    <t>смена врезного замка (к.438)</t>
  </si>
  <si>
    <t>смена дверных ручек (к.438; 1эт.быт.вахтеров)</t>
  </si>
  <si>
    <t>смена шпингалета дверного (1эт.быт.вахтеров; 3эт.ум. кухня)</t>
  </si>
  <si>
    <t>установка номерных знаков</t>
  </si>
  <si>
    <t>ремонт оконной створки (4эт.-кухня,к.437)</t>
  </si>
  <si>
    <t>смена форточной завертки (к.437,438,3эт.-корид.)</t>
  </si>
  <si>
    <t>смена шпингалета дверного (зап.дверь)</t>
  </si>
  <si>
    <t>смена  ручек (зап.дверь)</t>
  </si>
  <si>
    <t>ремонт входных дверей (зап. дверь)</t>
  </si>
  <si>
    <t>заделка сантехотверстий (2,3эт.-кухня)</t>
  </si>
  <si>
    <t>54</t>
  </si>
  <si>
    <t>смена пружин (3эт туалет)</t>
  </si>
  <si>
    <t>остекление(3эт)</t>
  </si>
  <si>
    <t>ремонт оконных переплетов (вахта,3эт)</t>
  </si>
  <si>
    <t>Содержание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</si>
</sst>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7"/>
      <name val="Times New Roman"/>
      <family val="1"/>
    </font>
    <font>
      <sz val="14"/>
      <color indexed="27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thin">
        <color indexed="8"/>
      </right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/>
      <top/>
      <bottom/>
    </border>
    <border>
      <left style="medium"/>
      <right style="thin">
        <color indexed="8"/>
      </right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thin"/>
      <right/>
      <top style="medium"/>
      <bottom/>
    </border>
    <border>
      <left/>
      <right style="thin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>
        <color indexed="8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88">
    <xf numFmtId="0" fontId="0" fillId="0" borderId="0" xfId="0" applyFont="1" applyAlignment="1">
      <alignment/>
    </xf>
    <xf numFmtId="0" fontId="3" fillId="0" borderId="0" xfId="53" applyFont="1" applyBorder="1" applyAlignment="1">
      <alignment horizontal="center"/>
      <protection/>
    </xf>
    <xf numFmtId="0" fontId="2" fillId="0" borderId="0" xfId="53">
      <alignment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4" fillId="34" borderId="12" xfId="53" applyFont="1" applyFill="1" applyBorder="1" applyAlignment="1">
      <alignment horizontal="center"/>
      <protection/>
    </xf>
    <xf numFmtId="0" fontId="4" fillId="34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left"/>
      <protection/>
    </xf>
    <xf numFmtId="0" fontId="4" fillId="34" borderId="15" xfId="53" applyFont="1" applyFill="1" applyBorder="1" applyAlignment="1">
      <alignment horizontal="center"/>
      <protection/>
    </xf>
    <xf numFmtId="0" fontId="4" fillId="34" borderId="16" xfId="53" applyFont="1" applyFill="1" applyBorder="1" applyAlignment="1">
      <alignment horizontal="center"/>
      <protection/>
    </xf>
    <xf numFmtId="0" fontId="4" fillId="34" borderId="17" xfId="53" applyFont="1" applyFill="1" applyBorder="1" applyAlignment="1">
      <alignment horizontal="center" vertical="center"/>
      <protection/>
    </xf>
    <xf numFmtId="0" fontId="5" fillId="0" borderId="18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/>
      <protection/>
    </xf>
    <xf numFmtId="0" fontId="5" fillId="0" borderId="19" xfId="53" applyFont="1" applyFill="1" applyBorder="1" applyAlignment="1">
      <alignment/>
      <protection/>
    </xf>
    <xf numFmtId="49" fontId="6" fillId="0" borderId="20" xfId="53" applyNumberFormat="1" applyFont="1" applyFill="1" applyBorder="1" applyAlignment="1">
      <alignment horizontal="center"/>
      <protection/>
    </xf>
    <xf numFmtId="0" fontId="6" fillId="35" borderId="21" xfId="53" applyFont="1" applyFill="1" applyBorder="1">
      <alignment/>
      <protection/>
    </xf>
    <xf numFmtId="0" fontId="6" fillId="0" borderId="21" xfId="53" applyFont="1" applyFill="1" applyBorder="1" applyAlignment="1">
      <alignment horizontal="center"/>
      <protection/>
    </xf>
    <xf numFmtId="0" fontId="6" fillId="0" borderId="21" xfId="53" applyFont="1" applyFill="1" applyBorder="1">
      <alignment/>
      <protection/>
    </xf>
    <xf numFmtId="2" fontId="6" fillId="0" borderId="21" xfId="53" applyNumberFormat="1" applyFont="1" applyFill="1" applyBorder="1">
      <alignment/>
      <protection/>
    </xf>
    <xf numFmtId="0" fontId="6" fillId="0" borderId="22" xfId="53" applyFont="1" applyFill="1" applyBorder="1" applyAlignment="1">
      <alignment horizontal="left"/>
      <protection/>
    </xf>
    <xf numFmtId="0" fontId="6" fillId="0" borderId="23" xfId="53" applyFont="1" applyBorder="1" applyAlignment="1">
      <alignment horizontal="left" wrapText="1"/>
      <protection/>
    </xf>
    <xf numFmtId="0" fontId="6" fillId="34" borderId="22" xfId="53" applyFont="1" applyFill="1" applyBorder="1" applyAlignment="1">
      <alignment horizontal="left"/>
      <protection/>
    </xf>
    <xf numFmtId="49" fontId="7" fillId="35" borderId="21" xfId="53" applyNumberFormat="1" applyFont="1" applyFill="1" applyBorder="1">
      <alignment/>
      <protection/>
    </xf>
    <xf numFmtId="0" fontId="7" fillId="0" borderId="21" xfId="53" applyFont="1" applyFill="1" applyBorder="1" applyAlignment="1">
      <alignment horizontal="center"/>
      <protection/>
    </xf>
    <xf numFmtId="0" fontId="7" fillId="0" borderId="21" xfId="53" applyFont="1" applyFill="1" applyBorder="1">
      <alignment/>
      <protection/>
    </xf>
    <xf numFmtId="2" fontId="7" fillId="0" borderId="21" xfId="53" applyNumberFormat="1" applyFont="1" applyFill="1" applyBorder="1">
      <alignment/>
      <protection/>
    </xf>
    <xf numFmtId="0" fontId="7" fillId="0" borderId="22" xfId="53" applyFont="1" applyFill="1" applyBorder="1" applyAlignment="1">
      <alignment horizontal="left"/>
      <protection/>
    </xf>
    <xf numFmtId="0" fontId="6" fillId="0" borderId="24" xfId="53" applyFont="1" applyFill="1" applyBorder="1" applyAlignment="1">
      <alignment horizontal="left"/>
      <protection/>
    </xf>
    <xf numFmtId="0" fontId="6" fillId="0" borderId="25" xfId="53" applyFont="1" applyFill="1" applyBorder="1" applyAlignment="1">
      <alignment horizontal="left"/>
      <protection/>
    </xf>
    <xf numFmtId="0" fontId="4" fillId="36" borderId="26" xfId="53" applyFont="1" applyFill="1" applyBorder="1" applyAlignment="1">
      <alignment horizontal="center"/>
      <protection/>
    </xf>
    <xf numFmtId="0" fontId="4" fillId="36" borderId="27" xfId="53" applyFont="1" applyFill="1" applyBorder="1">
      <alignment/>
      <protection/>
    </xf>
    <xf numFmtId="0" fontId="4" fillId="36" borderId="28" xfId="53" applyFont="1" applyFill="1" applyBorder="1" applyAlignment="1">
      <alignment horizontal="center"/>
      <protection/>
    </xf>
    <xf numFmtId="3" fontId="4" fillId="36" borderId="28" xfId="53" applyNumberFormat="1" applyFont="1" applyFill="1" applyBorder="1" applyAlignment="1">
      <alignment horizontal="center"/>
      <protection/>
    </xf>
    <xf numFmtId="0" fontId="4" fillId="36" borderId="28" xfId="53" applyFont="1" applyFill="1" applyBorder="1">
      <alignment/>
      <protection/>
    </xf>
    <xf numFmtId="4" fontId="4" fillId="36" borderId="29" xfId="53" applyNumberFormat="1" applyFont="1" applyFill="1" applyBorder="1">
      <alignment/>
      <protection/>
    </xf>
    <xf numFmtId="0" fontId="4" fillId="36" borderId="30" xfId="53" applyFont="1" applyFill="1" applyBorder="1" applyAlignment="1">
      <alignment horizontal="left"/>
      <protection/>
    </xf>
    <xf numFmtId="0" fontId="4" fillId="36" borderId="31" xfId="53" applyFont="1" applyFill="1" applyBorder="1" applyAlignment="1">
      <alignment horizontal="left"/>
      <protection/>
    </xf>
    <xf numFmtId="0" fontId="8" fillId="36" borderId="32" xfId="53" applyFont="1" applyFill="1" applyBorder="1" applyAlignment="1">
      <alignment horizontal="center"/>
      <protection/>
    </xf>
    <xf numFmtId="0" fontId="4" fillId="36" borderId="33" xfId="53" applyFont="1" applyFill="1" applyBorder="1" applyAlignment="1">
      <alignment/>
      <protection/>
    </xf>
    <xf numFmtId="0" fontId="4" fillId="36" borderId="34" xfId="53" applyFont="1" applyFill="1" applyBorder="1" applyAlignment="1">
      <alignment horizontal="center"/>
      <protection/>
    </xf>
    <xf numFmtId="0" fontId="4" fillId="36" borderId="35" xfId="53" applyFont="1" applyFill="1" applyBorder="1" applyAlignment="1">
      <alignment/>
      <protection/>
    </xf>
    <xf numFmtId="4" fontId="4" fillId="36" borderId="35" xfId="53" applyNumberFormat="1" applyFont="1" applyFill="1" applyBorder="1">
      <alignment/>
      <protection/>
    </xf>
    <xf numFmtId="0" fontId="9" fillId="36" borderId="36" xfId="53" applyFont="1" applyFill="1" applyBorder="1" applyAlignment="1">
      <alignment horizontal="left"/>
      <protection/>
    </xf>
    <xf numFmtId="0" fontId="9" fillId="36" borderId="37" xfId="53" applyFont="1" applyFill="1" applyBorder="1" applyAlignment="1">
      <alignment horizontal="left"/>
      <protection/>
    </xf>
    <xf numFmtId="0" fontId="5" fillId="34" borderId="38" xfId="53" applyFont="1" applyFill="1" applyBorder="1" applyAlignment="1">
      <alignment horizontal="center"/>
      <protection/>
    </xf>
    <xf numFmtId="0" fontId="5" fillId="0" borderId="39" xfId="53" applyFont="1" applyFill="1" applyBorder="1" applyAlignment="1">
      <alignment/>
      <protection/>
    </xf>
    <xf numFmtId="0" fontId="4" fillId="0" borderId="39" xfId="53" applyFont="1" applyFill="1" applyBorder="1" applyAlignment="1">
      <alignment horizontal="center"/>
      <protection/>
    </xf>
    <xf numFmtId="2" fontId="4" fillId="37" borderId="40" xfId="53" applyNumberFormat="1" applyFont="1" applyFill="1" applyBorder="1" applyAlignment="1">
      <alignment horizontal="center" vertical="center"/>
      <protection/>
    </xf>
    <xf numFmtId="0" fontId="4" fillId="37" borderId="40" xfId="53" applyFont="1" applyFill="1" applyBorder="1" applyAlignment="1">
      <alignment horizontal="center" vertical="center"/>
      <protection/>
    </xf>
    <xf numFmtId="4" fontId="4" fillId="37" borderId="41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/>
      <protection/>
    </xf>
    <xf numFmtId="0" fontId="4" fillId="0" borderId="11" xfId="53" applyFont="1" applyFill="1" applyBorder="1" applyAlignment="1">
      <alignment/>
      <protection/>
    </xf>
    <xf numFmtId="0" fontId="5" fillId="0" borderId="42" xfId="53" applyFont="1" applyFill="1" applyBorder="1" applyAlignment="1">
      <alignment horizontal="center" vertical="center"/>
      <protection/>
    </xf>
    <xf numFmtId="0" fontId="5" fillId="0" borderId="43" xfId="53" applyFont="1" applyFill="1" applyBorder="1" applyAlignment="1">
      <alignment horizontal="left" vertical="center" wrapText="1"/>
      <protection/>
    </xf>
    <xf numFmtId="0" fontId="4" fillId="0" borderId="44" xfId="53" applyFont="1" applyFill="1" applyBorder="1" applyAlignment="1">
      <alignment horizontal="center" vertical="center"/>
      <protection/>
    </xf>
    <xf numFmtId="0" fontId="4" fillId="37" borderId="44" xfId="53" applyFont="1" applyFill="1" applyBorder="1" applyAlignment="1">
      <alignment horizontal="center" vertical="center"/>
      <protection/>
    </xf>
    <xf numFmtId="4" fontId="4" fillId="38" borderId="45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46" xfId="53" applyFont="1" applyFill="1" applyBorder="1" applyAlignment="1">
      <alignment horizontal="left" vertical="center"/>
      <protection/>
    </xf>
    <xf numFmtId="0" fontId="10" fillId="0" borderId="32" xfId="53" applyFont="1" applyFill="1" applyBorder="1" applyAlignment="1">
      <alignment horizontal="center"/>
      <protection/>
    </xf>
    <xf numFmtId="0" fontId="10" fillId="0" borderId="33" xfId="53" applyFont="1" applyFill="1" applyBorder="1">
      <alignment/>
      <protection/>
    </xf>
    <xf numFmtId="0" fontId="10" fillId="0" borderId="33" xfId="53" applyFont="1" applyFill="1" applyBorder="1" applyAlignment="1">
      <alignment horizontal="center"/>
      <protection/>
    </xf>
    <xf numFmtId="2" fontId="10" fillId="0" borderId="34" xfId="53" applyNumberFormat="1" applyFont="1" applyFill="1" applyBorder="1">
      <alignment/>
      <protection/>
    </xf>
    <xf numFmtId="4" fontId="10" fillId="0" borderId="16" xfId="53" applyNumberFormat="1" applyFont="1" applyFill="1" applyBorder="1" applyAlignment="1">
      <alignment horizontal="center"/>
      <protection/>
    </xf>
    <xf numFmtId="0" fontId="10" fillId="0" borderId="46" xfId="53" applyFont="1" applyFill="1" applyBorder="1" applyAlignment="1">
      <alignment horizontal="left"/>
      <protection/>
    </xf>
    <xf numFmtId="0" fontId="10" fillId="0" borderId="10" xfId="53" applyFont="1" applyFill="1" applyBorder="1" applyAlignment="1">
      <alignment horizontal="left"/>
      <protection/>
    </xf>
    <xf numFmtId="0" fontId="10" fillId="0" borderId="11" xfId="53" applyFont="1" applyFill="1" applyBorder="1" applyAlignment="1">
      <alignment horizontal="left"/>
      <protection/>
    </xf>
    <xf numFmtId="0" fontId="4" fillId="0" borderId="47" xfId="53" applyFont="1" applyFill="1" applyBorder="1" applyAlignment="1">
      <alignment horizontal="center"/>
      <protection/>
    </xf>
    <xf numFmtId="0" fontId="4" fillId="0" borderId="44" xfId="53" applyFont="1" applyFill="1" applyBorder="1">
      <alignment/>
      <protection/>
    </xf>
    <xf numFmtId="0" fontId="4" fillId="0" borderId="44" xfId="53" applyFont="1" applyFill="1" applyBorder="1" applyAlignment="1">
      <alignment horizontal="center"/>
      <protection/>
    </xf>
    <xf numFmtId="0" fontId="4" fillId="0" borderId="40" xfId="53" applyFont="1" applyFill="1" applyBorder="1">
      <alignment/>
      <protection/>
    </xf>
    <xf numFmtId="4" fontId="4" fillId="0" borderId="45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/>
      <protection/>
    </xf>
    <xf numFmtId="0" fontId="4" fillId="33" borderId="48" xfId="53" applyFont="1" applyFill="1" applyBorder="1" applyAlignment="1">
      <alignment horizontal="left"/>
      <protection/>
    </xf>
    <xf numFmtId="0" fontId="4" fillId="33" borderId="49" xfId="53" applyFont="1" applyFill="1" applyBorder="1" applyAlignment="1">
      <alignment horizontal="left"/>
      <protection/>
    </xf>
    <xf numFmtId="0" fontId="4" fillId="33" borderId="49" xfId="53" applyFont="1" applyFill="1" applyBorder="1" applyAlignment="1">
      <alignment horizontal="center"/>
      <protection/>
    </xf>
    <xf numFmtId="0" fontId="4" fillId="33" borderId="50" xfId="53" applyFont="1" applyFill="1" applyBorder="1" applyAlignment="1">
      <alignment horizontal="left"/>
      <protection/>
    </xf>
    <xf numFmtId="0" fontId="4" fillId="33" borderId="10" xfId="53" applyFont="1" applyFill="1" applyBorder="1" applyAlignment="1">
      <alignment horizontal="left"/>
      <protection/>
    </xf>
    <xf numFmtId="0" fontId="4" fillId="33" borderId="11" xfId="53" applyFont="1" applyFill="1" applyBorder="1" applyAlignment="1">
      <alignment horizontal="left"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/>
      <protection/>
    </xf>
    <xf numFmtId="0" fontId="4" fillId="0" borderId="51" xfId="53" applyFont="1" applyFill="1" applyBorder="1" applyAlignment="1">
      <alignment horizontal="center"/>
      <protection/>
    </xf>
    <xf numFmtId="0" fontId="4" fillId="0" borderId="52" xfId="53" applyFont="1" applyFill="1" applyBorder="1" applyAlignment="1">
      <alignment horizontal="center"/>
      <protection/>
    </xf>
    <xf numFmtId="0" fontId="4" fillId="0" borderId="53" xfId="53" applyFont="1" applyFill="1" applyBorder="1" applyAlignment="1">
      <alignment horizontal="left"/>
      <protection/>
    </xf>
    <xf numFmtId="0" fontId="4" fillId="0" borderId="38" xfId="53" applyFont="1" applyBorder="1" applyAlignment="1">
      <alignment horizontal="center"/>
      <protection/>
    </xf>
    <xf numFmtId="0" fontId="10" fillId="0" borderId="39" xfId="53" applyFont="1" applyBorder="1">
      <alignment/>
      <protection/>
    </xf>
    <xf numFmtId="0" fontId="10" fillId="0" borderId="39" xfId="53" applyFont="1" applyBorder="1" applyAlignment="1">
      <alignment horizontal="center"/>
      <protection/>
    </xf>
    <xf numFmtId="4" fontId="10" fillId="0" borderId="39" xfId="53" applyNumberFormat="1" applyFont="1" applyBorder="1">
      <alignment/>
      <protection/>
    </xf>
    <xf numFmtId="0" fontId="10" fillId="0" borderId="54" xfId="53" applyFont="1" applyBorder="1" applyAlignment="1">
      <alignment horizontal="left"/>
      <protection/>
    </xf>
    <xf numFmtId="0" fontId="10" fillId="0" borderId="37" xfId="53" applyFont="1" applyBorder="1" applyAlignment="1">
      <alignment horizontal="left"/>
      <protection/>
    </xf>
    <xf numFmtId="0" fontId="10" fillId="0" borderId="36" xfId="53" applyFont="1" applyBorder="1" applyAlignment="1">
      <alignment horizontal="left"/>
      <protection/>
    </xf>
    <xf numFmtId="0" fontId="4" fillId="0" borderId="27" xfId="53" applyFont="1" applyBorder="1" applyAlignment="1">
      <alignment horizontal="center"/>
      <protection/>
    </xf>
    <xf numFmtId="0" fontId="4" fillId="0" borderId="28" xfId="53" applyFont="1" applyBorder="1">
      <alignment/>
      <protection/>
    </xf>
    <xf numFmtId="0" fontId="4" fillId="0" borderId="28" xfId="53" applyFont="1" applyBorder="1" applyAlignment="1">
      <alignment horizontal="center"/>
      <protection/>
    </xf>
    <xf numFmtId="4" fontId="4" fillId="0" borderId="28" xfId="53" applyNumberFormat="1" applyFont="1" applyBorder="1">
      <alignment/>
      <protection/>
    </xf>
    <xf numFmtId="0" fontId="4" fillId="0" borderId="55" xfId="53" applyFont="1" applyBorder="1" applyAlignment="1">
      <alignment horizontal="left"/>
      <protection/>
    </xf>
    <xf numFmtId="0" fontId="4" fillId="0" borderId="10" xfId="53" applyFont="1" applyBorder="1" applyAlignment="1">
      <alignment horizontal="left"/>
      <protection/>
    </xf>
    <xf numFmtId="0" fontId="4" fillId="0" borderId="11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>
      <alignment/>
      <protection/>
    </xf>
    <xf numFmtId="0" fontId="4" fillId="0" borderId="0" xfId="53" applyFont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0" fontId="6" fillId="35" borderId="57" xfId="0" applyFont="1" applyFill="1" applyBorder="1" applyAlignment="1">
      <alignment/>
    </xf>
    <xf numFmtId="0" fontId="6" fillId="0" borderId="57" xfId="0" applyFont="1" applyFill="1" applyBorder="1" applyAlignment="1">
      <alignment horizontal="center"/>
    </xf>
    <xf numFmtId="0" fontId="6" fillId="0" borderId="57" xfId="0" applyFont="1" applyFill="1" applyBorder="1" applyAlignment="1">
      <alignment/>
    </xf>
    <xf numFmtId="2" fontId="6" fillId="0" borderId="57" xfId="0" applyNumberFormat="1" applyFont="1" applyFill="1" applyBorder="1" applyAlignment="1">
      <alignment/>
    </xf>
    <xf numFmtId="0" fontId="6" fillId="0" borderId="58" xfId="0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6" fillId="35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4" fillId="36" borderId="26" xfId="0" applyFont="1" applyFill="1" applyBorder="1" applyAlignment="1">
      <alignment horizontal="center"/>
    </xf>
    <xf numFmtId="0" fontId="4" fillId="36" borderId="27" xfId="0" applyFont="1" applyFill="1" applyBorder="1" applyAlignment="1">
      <alignment/>
    </xf>
    <xf numFmtId="0" fontId="4" fillId="36" borderId="28" xfId="0" applyFont="1" applyFill="1" applyBorder="1" applyAlignment="1">
      <alignment horizontal="center"/>
    </xf>
    <xf numFmtId="164" fontId="4" fillId="36" borderId="28" xfId="0" applyNumberFormat="1" applyFont="1" applyFill="1" applyBorder="1" applyAlignment="1">
      <alignment horizontal="center"/>
    </xf>
    <xf numFmtId="0" fontId="4" fillId="36" borderId="28" xfId="0" applyFont="1" applyFill="1" applyBorder="1" applyAlignment="1">
      <alignment/>
    </xf>
    <xf numFmtId="4" fontId="4" fillId="36" borderId="29" xfId="0" applyNumberFormat="1" applyFont="1" applyFill="1" applyBorder="1" applyAlignment="1">
      <alignment/>
    </xf>
    <xf numFmtId="0" fontId="4" fillId="36" borderId="30" xfId="0" applyFont="1" applyFill="1" applyBorder="1" applyAlignment="1">
      <alignment horizontal="left"/>
    </xf>
    <xf numFmtId="0" fontId="8" fillId="36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/>
    </xf>
    <xf numFmtId="0" fontId="4" fillId="36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/>
    </xf>
    <xf numFmtId="4" fontId="4" fillId="36" borderId="35" xfId="0" applyNumberFormat="1" applyFont="1" applyFill="1" applyBorder="1" applyAlignment="1">
      <alignment/>
    </xf>
    <xf numFmtId="0" fontId="9" fillId="36" borderId="36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2" fontId="4" fillId="37" borderId="40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4" fontId="4" fillId="37" borderId="4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horizontal="center" vertical="center"/>
    </xf>
    <xf numFmtId="4" fontId="4" fillId="38" borderId="4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34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4" fontId="4" fillId="0" borderId="4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33" borderId="48" xfId="0" applyFont="1" applyFill="1" applyBorder="1" applyAlignment="1">
      <alignment horizontal="left"/>
    </xf>
    <xf numFmtId="0" fontId="4" fillId="33" borderId="49" xfId="0" applyFont="1" applyFill="1" applyBorder="1" applyAlignment="1">
      <alignment horizontal="left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39" xfId="0" applyFont="1" applyBorder="1" applyAlignment="1">
      <alignment horizontal="center"/>
    </xf>
    <xf numFmtId="4" fontId="10" fillId="0" borderId="39" xfId="0" applyNumberFormat="1" applyFont="1" applyBorder="1" applyAlignment="1">
      <alignment/>
    </xf>
    <xf numFmtId="0" fontId="10" fillId="0" borderId="54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4" fontId="4" fillId="0" borderId="28" xfId="0" applyNumberFormat="1" applyFont="1" applyBorder="1" applyAlignment="1">
      <alignment/>
    </xf>
    <xf numFmtId="0" fontId="4" fillId="0" borderId="5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58" xfId="0" applyFont="1" applyFill="1" applyBorder="1" applyAlignment="1">
      <alignment horizontal="left" wrapText="1"/>
    </xf>
    <xf numFmtId="0" fontId="4" fillId="36" borderId="59" xfId="0" applyFont="1" applyFill="1" applyBorder="1" applyAlignment="1">
      <alignment horizontal="center"/>
    </xf>
    <xf numFmtId="0" fontId="4" fillId="36" borderId="60" xfId="0" applyFont="1" applyFill="1" applyBorder="1" applyAlignment="1">
      <alignment/>
    </xf>
    <xf numFmtId="0" fontId="4" fillId="36" borderId="60" xfId="0" applyFont="1" applyFill="1" applyBorder="1" applyAlignment="1">
      <alignment horizontal="center"/>
    </xf>
    <xf numFmtId="3" fontId="4" fillId="36" borderId="60" xfId="0" applyNumberFormat="1" applyFont="1" applyFill="1" applyBorder="1" applyAlignment="1">
      <alignment horizontal="center"/>
    </xf>
    <xf numFmtId="4" fontId="4" fillId="36" borderId="60" xfId="0" applyNumberFormat="1" applyFont="1" applyFill="1" applyBorder="1" applyAlignment="1">
      <alignment/>
    </xf>
    <xf numFmtId="0" fontId="4" fillId="36" borderId="61" xfId="0" applyFont="1" applyFill="1" applyBorder="1" applyAlignment="1">
      <alignment horizontal="left"/>
    </xf>
    <xf numFmtId="0" fontId="4" fillId="37" borderId="39" xfId="0" applyFont="1" applyFill="1" applyBorder="1" applyAlignment="1">
      <alignment horizontal="center" vertical="center"/>
    </xf>
    <xf numFmtId="2" fontId="4" fillId="37" borderId="39" xfId="0" applyNumberFormat="1" applyFont="1" applyFill="1" applyBorder="1" applyAlignment="1">
      <alignment horizontal="right" vertical="center"/>
    </xf>
    <xf numFmtId="0" fontId="4" fillId="37" borderId="39" xfId="0" applyFont="1" applyFill="1" applyBorder="1" applyAlignment="1">
      <alignment horizontal="right" vertical="center"/>
    </xf>
    <xf numFmtId="0" fontId="4" fillId="33" borderId="42" xfId="0" applyFont="1" applyFill="1" applyBorder="1" applyAlignment="1">
      <alignment horizontal="left"/>
    </xf>
    <xf numFmtId="0" fontId="4" fillId="33" borderId="62" xfId="0" applyFont="1" applyFill="1" applyBorder="1" applyAlignment="1">
      <alignment horizontal="left"/>
    </xf>
    <xf numFmtId="0" fontId="4" fillId="33" borderId="6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21" xfId="0" applyFont="1" applyFill="1" applyBorder="1" applyAlignment="1">
      <alignment/>
    </xf>
    <xf numFmtId="0" fontId="6" fillId="36" borderId="21" xfId="0" applyFont="1" applyFill="1" applyBorder="1" applyAlignment="1">
      <alignment horizontal="center"/>
    </xf>
    <xf numFmtId="2" fontId="6" fillId="36" borderId="21" xfId="0" applyNumberFormat="1" applyFont="1" applyFill="1" applyBorder="1" applyAlignment="1">
      <alignment/>
    </xf>
    <xf numFmtId="4" fontId="6" fillId="36" borderId="21" xfId="0" applyNumberFormat="1" applyFont="1" applyFill="1" applyBorder="1" applyAlignment="1">
      <alignment/>
    </xf>
    <xf numFmtId="0" fontId="6" fillId="34" borderId="22" xfId="0" applyFont="1" applyFill="1" applyBorder="1" applyAlignment="1">
      <alignment horizontal="left"/>
    </xf>
    <xf numFmtId="0" fontId="4" fillId="36" borderId="38" xfId="0" applyFont="1" applyFill="1" applyBorder="1" applyAlignment="1">
      <alignment horizontal="center"/>
    </xf>
    <xf numFmtId="0" fontId="4" fillId="36" borderId="39" xfId="0" applyFont="1" applyFill="1" applyBorder="1" applyAlignment="1">
      <alignment/>
    </xf>
    <xf numFmtId="0" fontId="4" fillId="36" borderId="39" xfId="0" applyFont="1" applyFill="1" applyBorder="1" applyAlignment="1">
      <alignment horizontal="center"/>
    </xf>
    <xf numFmtId="4" fontId="4" fillId="36" borderId="39" xfId="0" applyNumberFormat="1" applyFont="1" applyFill="1" applyBorder="1" applyAlignment="1">
      <alignment/>
    </xf>
    <xf numFmtId="0" fontId="4" fillId="36" borderId="54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center"/>
    </xf>
    <xf numFmtId="0" fontId="5" fillId="0" borderId="63" xfId="0" applyFont="1" applyFill="1" applyBorder="1" applyAlignment="1">
      <alignment/>
    </xf>
    <xf numFmtId="49" fontId="6" fillId="0" borderId="64" xfId="0" applyNumberFormat="1" applyFont="1" applyFill="1" applyBorder="1" applyAlignment="1">
      <alignment horizontal="center"/>
    </xf>
    <xf numFmtId="0" fontId="6" fillId="35" borderId="65" xfId="0" applyFont="1" applyFill="1" applyBorder="1" applyAlignment="1">
      <alignment/>
    </xf>
    <xf numFmtId="0" fontId="6" fillId="0" borderId="65" xfId="0" applyFont="1" applyFill="1" applyBorder="1" applyAlignment="1">
      <alignment horizontal="center"/>
    </xf>
    <xf numFmtId="0" fontId="6" fillId="0" borderId="65" xfId="0" applyFont="1" applyFill="1" applyBorder="1" applyAlignment="1">
      <alignment/>
    </xf>
    <xf numFmtId="2" fontId="6" fillId="0" borderId="65" xfId="0" applyNumberFormat="1" applyFont="1" applyFill="1" applyBorder="1" applyAlignment="1">
      <alignment/>
    </xf>
    <xf numFmtId="0" fontId="6" fillId="0" borderId="66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 wrapText="1"/>
    </xf>
    <xf numFmtId="1" fontId="6" fillId="0" borderId="21" xfId="0" applyNumberFormat="1" applyFont="1" applyFill="1" applyBorder="1" applyAlignment="1">
      <alignment horizontal="center"/>
    </xf>
    <xf numFmtId="3" fontId="4" fillId="36" borderId="39" xfId="0" applyNumberFormat="1" applyFont="1" applyFill="1" applyBorder="1" applyAlignment="1">
      <alignment horizontal="center"/>
    </xf>
    <xf numFmtId="2" fontId="4" fillId="35" borderId="3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67" xfId="0" applyFont="1" applyFill="1" applyBorder="1" applyAlignment="1">
      <alignment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/>
    </xf>
    <xf numFmtId="4" fontId="4" fillId="0" borderId="69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71" xfId="0" applyFont="1" applyFill="1" applyBorder="1" applyAlignment="1">
      <alignment horizontal="left"/>
    </xf>
    <xf numFmtId="0" fontId="4" fillId="33" borderId="71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5" fillId="34" borderId="42" xfId="0" applyFont="1" applyFill="1" applyBorder="1" applyAlignment="1">
      <alignment horizontal="left"/>
    </xf>
    <xf numFmtId="0" fontId="5" fillId="34" borderId="62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6" fillId="36" borderId="59" xfId="0" applyFont="1" applyFill="1" applyBorder="1" applyAlignment="1">
      <alignment horizontal="center"/>
    </xf>
    <xf numFmtId="0" fontId="6" fillId="36" borderId="60" xfId="0" applyFont="1" applyFill="1" applyBorder="1" applyAlignment="1">
      <alignment/>
    </xf>
    <xf numFmtId="0" fontId="6" fillId="36" borderId="60" xfId="0" applyFont="1" applyFill="1" applyBorder="1" applyAlignment="1">
      <alignment horizontal="center"/>
    </xf>
    <xf numFmtId="165" fontId="6" fillId="36" borderId="60" xfId="0" applyNumberFormat="1" applyFont="1" applyFill="1" applyBorder="1" applyAlignment="1">
      <alignment horizontal="center"/>
    </xf>
    <xf numFmtId="0" fontId="12" fillId="36" borderId="60" xfId="0" applyFont="1" applyFill="1" applyBorder="1" applyAlignment="1">
      <alignment/>
    </xf>
    <xf numFmtId="4" fontId="6" fillId="36" borderId="60" xfId="0" applyNumberFormat="1" applyFont="1" applyFill="1" applyBorder="1" applyAlignment="1">
      <alignment/>
    </xf>
    <xf numFmtId="0" fontId="6" fillId="34" borderId="61" xfId="0" applyFont="1" applyFill="1" applyBorder="1" applyAlignment="1">
      <alignment horizontal="left"/>
    </xf>
    <xf numFmtId="0" fontId="4" fillId="36" borderId="72" xfId="0" applyFont="1" applyFill="1" applyBorder="1" applyAlignment="1">
      <alignment horizontal="center"/>
    </xf>
    <xf numFmtId="0" fontId="4" fillId="36" borderId="73" xfId="0" applyFont="1" applyFill="1" applyBorder="1" applyAlignment="1">
      <alignment/>
    </xf>
    <xf numFmtId="0" fontId="4" fillId="36" borderId="35" xfId="0" applyFont="1" applyFill="1" applyBorder="1" applyAlignment="1">
      <alignment horizontal="center"/>
    </xf>
    <xf numFmtId="165" fontId="4" fillId="36" borderId="35" xfId="0" applyNumberFormat="1" applyFont="1" applyFill="1" applyBorder="1" applyAlignment="1">
      <alignment horizontal="center"/>
    </xf>
    <xf numFmtId="0" fontId="4" fillId="36" borderId="35" xfId="0" applyFont="1" applyFill="1" applyBorder="1" applyAlignment="1">
      <alignment/>
    </xf>
    <xf numFmtId="0" fontId="4" fillId="36" borderId="36" xfId="0" applyFont="1" applyFill="1" applyBorder="1" applyAlignment="1">
      <alignment horizontal="left"/>
    </xf>
    <xf numFmtId="0" fontId="5" fillId="34" borderId="74" xfId="0" applyFont="1" applyFill="1" applyBorder="1" applyAlignment="1">
      <alignment horizontal="center"/>
    </xf>
    <xf numFmtId="0" fontId="6" fillId="36" borderId="75" xfId="0" applyFont="1" applyFill="1" applyBorder="1" applyAlignment="1">
      <alignment horizontal="center"/>
    </xf>
    <xf numFmtId="0" fontId="6" fillId="36" borderId="76" xfId="0" applyFont="1" applyFill="1" applyBorder="1" applyAlignment="1">
      <alignment/>
    </xf>
    <xf numFmtId="0" fontId="6" fillId="36" borderId="76" xfId="0" applyFont="1" applyFill="1" applyBorder="1" applyAlignment="1">
      <alignment horizontal="center"/>
    </xf>
    <xf numFmtId="165" fontId="6" fillId="36" borderId="76" xfId="0" applyNumberFormat="1" applyFont="1" applyFill="1" applyBorder="1" applyAlignment="1">
      <alignment horizontal="center"/>
    </xf>
    <xf numFmtId="0" fontId="12" fillId="36" borderId="76" xfId="0" applyFont="1" applyFill="1" applyBorder="1" applyAlignment="1">
      <alignment/>
    </xf>
    <xf numFmtId="4" fontId="6" fillId="36" borderId="76" xfId="0" applyNumberFormat="1" applyFont="1" applyFill="1" applyBorder="1" applyAlignment="1">
      <alignment/>
    </xf>
    <xf numFmtId="0" fontId="6" fillId="34" borderId="77" xfId="0" applyFont="1" applyFill="1" applyBorder="1" applyAlignment="1">
      <alignment horizontal="left"/>
    </xf>
    <xf numFmtId="0" fontId="4" fillId="36" borderId="30" xfId="0" applyFont="1" applyFill="1" applyBorder="1" applyAlignment="1">
      <alignment horizontal="center"/>
    </xf>
    <xf numFmtId="0" fontId="4" fillId="36" borderId="59" xfId="0" applyFont="1" applyFill="1" applyBorder="1" applyAlignment="1">
      <alignment/>
    </xf>
    <xf numFmtId="165" fontId="4" fillId="36" borderId="60" xfId="0" applyNumberFormat="1" applyFont="1" applyFill="1" applyBorder="1" applyAlignment="1">
      <alignment horizontal="center"/>
    </xf>
    <xf numFmtId="0" fontId="6" fillId="36" borderId="56" xfId="0" applyFont="1" applyFill="1" applyBorder="1" applyAlignment="1">
      <alignment horizontal="center"/>
    </xf>
    <xf numFmtId="0" fontId="6" fillId="36" borderId="57" xfId="0" applyFont="1" applyFill="1" applyBorder="1" applyAlignment="1">
      <alignment/>
    </xf>
    <xf numFmtId="0" fontId="6" fillId="36" borderId="57" xfId="0" applyFont="1" applyFill="1" applyBorder="1" applyAlignment="1">
      <alignment horizontal="center"/>
    </xf>
    <xf numFmtId="165" fontId="6" fillId="36" borderId="57" xfId="0" applyNumberFormat="1" applyFont="1" applyFill="1" applyBorder="1" applyAlignment="1">
      <alignment horizontal="center"/>
    </xf>
    <xf numFmtId="0" fontId="12" fillId="36" borderId="57" xfId="0" applyFont="1" applyFill="1" applyBorder="1" applyAlignment="1">
      <alignment/>
    </xf>
    <xf numFmtId="4" fontId="6" fillId="36" borderId="57" xfId="0" applyNumberFormat="1" applyFont="1" applyFill="1" applyBorder="1" applyAlignment="1">
      <alignment/>
    </xf>
    <xf numFmtId="0" fontId="6" fillId="34" borderId="58" xfId="0" applyFont="1" applyFill="1" applyBorder="1" applyAlignment="1">
      <alignment horizontal="left"/>
    </xf>
    <xf numFmtId="0" fontId="5" fillId="34" borderId="78" xfId="0" applyFont="1" applyFill="1" applyBorder="1" applyAlignment="1">
      <alignment horizontal="center"/>
    </xf>
    <xf numFmtId="0" fontId="6" fillId="34" borderId="56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right"/>
    </xf>
    <xf numFmtId="2" fontId="6" fillId="34" borderId="57" xfId="0" applyNumberFormat="1" applyFont="1" applyFill="1" applyBorder="1" applyAlignment="1">
      <alignment horizontal="right"/>
    </xf>
    <xf numFmtId="0" fontId="4" fillId="36" borderId="42" xfId="0" applyFont="1" applyFill="1" applyBorder="1" applyAlignment="1">
      <alignment horizontal="center"/>
    </xf>
    <xf numFmtId="0" fontId="4" fillId="36" borderId="38" xfId="0" applyFont="1" applyFill="1" applyBorder="1" applyAlignment="1">
      <alignment/>
    </xf>
    <xf numFmtId="2" fontId="12" fillId="0" borderId="35" xfId="0" applyNumberFormat="1" applyFont="1" applyFill="1" applyBorder="1" applyAlignment="1">
      <alignment/>
    </xf>
    <xf numFmtId="2" fontId="12" fillId="0" borderId="79" xfId="0" applyNumberFormat="1" applyFont="1" applyFill="1" applyBorder="1" applyAlignment="1">
      <alignment/>
    </xf>
    <xf numFmtId="0" fontId="6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center"/>
    </xf>
    <xf numFmtId="4" fontId="4" fillId="0" borderId="39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54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2" fontId="4" fillId="0" borderId="39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/>
    </xf>
    <xf numFmtId="0" fontId="5" fillId="0" borderId="80" xfId="0" applyFont="1" applyBorder="1" applyAlignment="1">
      <alignment horizontal="center"/>
    </xf>
    <xf numFmtId="0" fontId="5" fillId="0" borderId="78" xfId="0" applyFont="1" applyBorder="1" applyAlignment="1">
      <alignment/>
    </xf>
    <xf numFmtId="0" fontId="4" fillId="0" borderId="81" xfId="0" applyFont="1" applyBorder="1" applyAlignment="1">
      <alignment horizontal="center"/>
    </xf>
    <xf numFmtId="0" fontId="4" fillId="0" borderId="81" xfId="0" applyFont="1" applyBorder="1" applyAlignment="1">
      <alignment/>
    </xf>
    <xf numFmtId="0" fontId="4" fillId="0" borderId="82" xfId="0" applyFont="1" applyBorder="1" applyAlignment="1">
      <alignment/>
    </xf>
    <xf numFmtId="0" fontId="13" fillId="0" borderId="39" xfId="0" applyFont="1" applyBorder="1" applyAlignment="1">
      <alignment/>
    </xf>
    <xf numFmtId="4" fontId="13" fillId="0" borderId="39" xfId="0" applyNumberFormat="1" applyFont="1" applyBorder="1" applyAlignment="1">
      <alignment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/>
    </xf>
    <xf numFmtId="4" fontId="6" fillId="0" borderId="65" xfId="0" applyNumberFormat="1" applyFont="1" applyBorder="1" applyAlignment="1">
      <alignment/>
    </xf>
    <xf numFmtId="0" fontId="6" fillId="0" borderId="66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6" fillId="35" borderId="21" xfId="0" applyFont="1" applyFill="1" applyBorder="1" applyAlignment="1">
      <alignment horizontal="center"/>
    </xf>
    <xf numFmtId="2" fontId="6" fillId="35" borderId="21" xfId="0" applyNumberFormat="1" applyFont="1" applyFill="1" applyBorder="1" applyAlignment="1">
      <alignment/>
    </xf>
    <xf numFmtId="0" fontId="6" fillId="35" borderId="22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2" fontId="7" fillId="35" borderId="21" xfId="0" applyNumberFormat="1" applyFont="1" applyFill="1" applyBorder="1" applyAlignment="1">
      <alignment/>
    </xf>
    <xf numFmtId="0" fontId="7" fillId="35" borderId="22" xfId="0" applyFont="1" applyFill="1" applyBorder="1" applyAlignment="1">
      <alignment horizontal="left"/>
    </xf>
    <xf numFmtId="0" fontId="8" fillId="36" borderId="59" xfId="0" applyFont="1" applyFill="1" applyBorder="1" applyAlignment="1">
      <alignment horizontal="center"/>
    </xf>
    <xf numFmtId="0" fontId="4" fillId="36" borderId="60" xfId="0" applyFont="1" applyFill="1" applyBorder="1" applyAlignment="1">
      <alignment/>
    </xf>
    <xf numFmtId="0" fontId="9" fillId="36" borderId="61" xfId="0" applyFont="1" applyFill="1" applyBorder="1" applyAlignment="1">
      <alignment horizontal="left"/>
    </xf>
    <xf numFmtId="0" fontId="5" fillId="34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 vertical="center"/>
    </xf>
    <xf numFmtId="2" fontId="4" fillId="35" borderId="6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6" fillId="36" borderId="78" xfId="0" applyFont="1" applyFill="1" applyBorder="1" applyAlignment="1">
      <alignment horizontal="center"/>
    </xf>
    <xf numFmtId="0" fontId="6" fillId="34" borderId="81" xfId="0" applyFont="1" applyFill="1" applyBorder="1" applyAlignment="1">
      <alignment/>
    </xf>
    <xf numFmtId="0" fontId="6" fillId="36" borderId="81" xfId="0" applyFont="1" applyFill="1" applyBorder="1" applyAlignment="1">
      <alignment horizontal="center"/>
    </xf>
    <xf numFmtId="0" fontId="6" fillId="36" borderId="81" xfId="0" applyFont="1" applyFill="1" applyBorder="1" applyAlignment="1">
      <alignment/>
    </xf>
    <xf numFmtId="4" fontId="6" fillId="36" borderId="81" xfId="0" applyNumberFormat="1" applyFont="1" applyFill="1" applyBorder="1" applyAlignment="1">
      <alignment/>
    </xf>
    <xf numFmtId="0" fontId="6" fillId="36" borderId="3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0" fontId="4" fillId="0" borderId="59" xfId="0" applyFont="1" applyBorder="1" applyAlignment="1">
      <alignment horizontal="center"/>
    </xf>
    <xf numFmtId="0" fontId="10" fillId="0" borderId="60" xfId="0" applyFont="1" applyBorder="1" applyAlignment="1">
      <alignment/>
    </xf>
    <xf numFmtId="0" fontId="10" fillId="0" borderId="60" xfId="0" applyFont="1" applyBorder="1" applyAlignment="1">
      <alignment horizontal="center"/>
    </xf>
    <xf numFmtId="4" fontId="10" fillId="0" borderId="60" xfId="0" applyNumberFormat="1" applyFont="1" applyBorder="1" applyAlignment="1">
      <alignment/>
    </xf>
    <xf numFmtId="0" fontId="10" fillId="0" borderId="61" xfId="0" applyFont="1" applyBorder="1" applyAlignment="1">
      <alignment horizontal="left"/>
    </xf>
    <xf numFmtId="0" fontId="4" fillId="34" borderId="83" xfId="0" applyFont="1" applyFill="1" applyBorder="1" applyAlignment="1">
      <alignment horizontal="center"/>
    </xf>
    <xf numFmtId="0" fontId="4" fillId="34" borderId="84" xfId="0" applyFont="1" applyFill="1" applyBorder="1" applyAlignment="1">
      <alignment horizontal="center"/>
    </xf>
    <xf numFmtId="0" fontId="4" fillId="34" borderId="8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/>
    </xf>
    <xf numFmtId="0" fontId="6" fillId="35" borderId="22" xfId="0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/>
    </xf>
    <xf numFmtId="0" fontId="4" fillId="0" borderId="54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9" fillId="0" borderId="54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/>
    </xf>
    <xf numFmtId="2" fontId="4" fillId="0" borderId="60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60" xfId="0" applyNumberFormat="1" applyFont="1" applyFill="1" applyBorder="1" applyAlignment="1">
      <alignment/>
    </xf>
    <xf numFmtId="0" fontId="10" fillId="0" borderId="61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35" borderId="81" xfId="0" applyFont="1" applyFill="1" applyBorder="1" applyAlignment="1">
      <alignment/>
    </xf>
    <xf numFmtId="0" fontId="6" fillId="0" borderId="81" xfId="0" applyFont="1" applyFill="1" applyBorder="1" applyAlignment="1">
      <alignment horizontal="center"/>
    </xf>
    <xf numFmtId="0" fontId="6" fillId="0" borderId="81" xfId="0" applyFont="1" applyFill="1" applyBorder="1" applyAlignment="1">
      <alignment/>
    </xf>
    <xf numFmtId="4" fontId="6" fillId="35" borderId="81" xfId="0" applyNumberFormat="1" applyFont="1" applyFill="1" applyBorder="1" applyAlignment="1">
      <alignment/>
    </xf>
    <xf numFmtId="0" fontId="6" fillId="35" borderId="8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4" fontId="6" fillId="35" borderId="21" xfId="0" applyNumberFormat="1" applyFont="1" applyFill="1" applyBorder="1" applyAlignment="1">
      <alignment/>
    </xf>
    <xf numFmtId="0" fontId="6" fillId="36" borderId="66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4" fontId="6" fillId="0" borderId="21" xfId="0" applyNumberFormat="1" applyFont="1" applyFill="1" applyBorder="1" applyAlignment="1">
      <alignment/>
    </xf>
    <xf numFmtId="0" fontId="14" fillId="0" borderId="56" xfId="53" applyFont="1" applyBorder="1">
      <alignment/>
      <protection/>
    </xf>
    <xf numFmtId="0" fontId="15" fillId="0" borderId="57" xfId="53" applyFont="1" applyBorder="1">
      <alignment/>
      <protection/>
    </xf>
    <xf numFmtId="0" fontId="14" fillId="0" borderId="57" xfId="53" applyFont="1" applyBorder="1">
      <alignment/>
      <protection/>
    </xf>
    <xf numFmtId="4" fontId="15" fillId="0" borderId="57" xfId="53" applyNumberFormat="1" applyFont="1" applyBorder="1">
      <alignment/>
      <protection/>
    </xf>
    <xf numFmtId="0" fontId="14" fillId="0" borderId="58" xfId="53" applyFont="1" applyBorder="1">
      <alignment/>
      <protection/>
    </xf>
    <xf numFmtId="0" fontId="14" fillId="0" borderId="75" xfId="53" applyFont="1" applyBorder="1">
      <alignment/>
      <protection/>
    </xf>
    <xf numFmtId="0" fontId="15" fillId="0" borderId="76" xfId="53" applyFont="1" applyBorder="1">
      <alignment/>
      <protection/>
    </xf>
    <xf numFmtId="0" fontId="14" fillId="0" borderId="76" xfId="53" applyFont="1" applyBorder="1">
      <alignment/>
      <protection/>
    </xf>
    <xf numFmtId="2" fontId="15" fillId="0" borderId="76" xfId="53" applyNumberFormat="1" applyFont="1" applyBorder="1">
      <alignment/>
      <protection/>
    </xf>
    <xf numFmtId="0" fontId="14" fillId="0" borderId="77" xfId="53" applyFont="1" applyBorder="1">
      <alignment/>
      <protection/>
    </xf>
    <xf numFmtId="0" fontId="2" fillId="0" borderId="38" xfId="53" applyBorder="1">
      <alignment/>
      <protection/>
    </xf>
    <xf numFmtId="0" fontId="15" fillId="0" borderId="39" xfId="53" applyFont="1" applyBorder="1">
      <alignment/>
      <protection/>
    </xf>
    <xf numFmtId="0" fontId="2" fillId="0" borderId="39" xfId="53" applyBorder="1">
      <alignment/>
      <protection/>
    </xf>
    <xf numFmtId="4" fontId="16" fillId="0" borderId="39" xfId="53" applyNumberFormat="1" applyFont="1" applyBorder="1">
      <alignment/>
      <protection/>
    </xf>
    <xf numFmtId="0" fontId="2" fillId="0" borderId="54" xfId="53" applyBorder="1">
      <alignment/>
      <protection/>
    </xf>
    <xf numFmtId="0" fontId="2" fillId="0" borderId="59" xfId="53" applyBorder="1">
      <alignment/>
      <protection/>
    </xf>
    <xf numFmtId="0" fontId="15" fillId="0" borderId="60" xfId="53" applyFont="1" applyBorder="1">
      <alignment/>
      <protection/>
    </xf>
    <xf numFmtId="0" fontId="2" fillId="0" borderId="60" xfId="53" applyBorder="1">
      <alignment/>
      <protection/>
    </xf>
    <xf numFmtId="0" fontId="2" fillId="0" borderId="61" xfId="53" applyBorder="1">
      <alignment/>
      <protection/>
    </xf>
    <xf numFmtId="0" fontId="6" fillId="35" borderId="21" xfId="53" applyFont="1" applyFill="1" applyBorder="1" applyAlignment="1">
      <alignment horizontal="center"/>
      <protection/>
    </xf>
    <xf numFmtId="0" fontId="6" fillId="35" borderId="21" xfId="0" applyFont="1" applyFill="1" applyBorder="1" applyAlignment="1">
      <alignment horizontal="left" wrapText="1"/>
    </xf>
    <xf numFmtId="0" fontId="6" fillId="34" borderId="21" xfId="0" applyFont="1" applyFill="1" applyBorder="1" applyAlignment="1">
      <alignment/>
    </xf>
    <xf numFmtId="2" fontId="6" fillId="34" borderId="21" xfId="0" applyNumberFormat="1" applyFont="1" applyFill="1" applyBorder="1" applyAlignment="1">
      <alignment/>
    </xf>
    <xf numFmtId="0" fontId="6" fillId="0" borderId="22" xfId="0" applyFont="1" applyBorder="1" applyAlignment="1">
      <alignment horizontal="left" wrapText="1"/>
    </xf>
    <xf numFmtId="3" fontId="4" fillId="36" borderId="28" xfId="0" applyNumberFormat="1" applyFont="1" applyFill="1" applyBorder="1" applyAlignment="1">
      <alignment horizontal="center"/>
    </xf>
    <xf numFmtId="0" fontId="6" fillId="36" borderId="64" xfId="0" applyFont="1" applyFill="1" applyBorder="1" applyAlignment="1">
      <alignment horizontal="center"/>
    </xf>
    <xf numFmtId="0" fontId="6" fillId="36" borderId="65" xfId="0" applyFont="1" applyFill="1" applyBorder="1" applyAlignment="1">
      <alignment/>
    </xf>
    <xf numFmtId="0" fontId="6" fillId="36" borderId="65" xfId="0" applyFont="1" applyFill="1" applyBorder="1" applyAlignment="1">
      <alignment horizontal="center"/>
    </xf>
    <xf numFmtId="165" fontId="6" fillId="36" borderId="65" xfId="0" applyNumberFormat="1" applyFont="1" applyFill="1" applyBorder="1" applyAlignment="1">
      <alignment horizontal="center"/>
    </xf>
    <xf numFmtId="0" fontId="12" fillId="36" borderId="65" xfId="0" applyFont="1" applyFill="1" applyBorder="1" applyAlignment="1">
      <alignment/>
    </xf>
    <xf numFmtId="4" fontId="6" fillId="36" borderId="65" xfId="0" applyNumberFormat="1" applyFont="1" applyFill="1" applyBorder="1" applyAlignment="1">
      <alignment/>
    </xf>
    <xf numFmtId="0" fontId="6" fillId="34" borderId="66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center"/>
    </xf>
    <xf numFmtId="165" fontId="4" fillId="36" borderId="39" xfId="0" applyNumberFormat="1" applyFont="1" applyFill="1" applyBorder="1" applyAlignment="1">
      <alignment horizontal="center"/>
    </xf>
    <xf numFmtId="0" fontId="6" fillId="36" borderId="35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86" xfId="0" applyFont="1" applyFill="1" applyBorder="1" applyAlignment="1">
      <alignment horizontal="center"/>
    </xf>
    <xf numFmtId="49" fontId="6" fillId="0" borderId="87" xfId="0" applyNumberFormat="1" applyFont="1" applyFill="1" applyBorder="1" applyAlignment="1">
      <alignment horizontal="center"/>
    </xf>
    <xf numFmtId="0" fontId="6" fillId="35" borderId="79" xfId="0" applyFont="1" applyFill="1" applyBorder="1" applyAlignment="1">
      <alignment/>
    </xf>
    <xf numFmtId="0" fontId="6" fillId="0" borderId="79" xfId="0" applyFont="1" applyFill="1" applyBorder="1" applyAlignment="1">
      <alignment horizontal="center"/>
    </xf>
    <xf numFmtId="2" fontId="6" fillId="0" borderId="79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79" xfId="0" applyFont="1" applyFill="1" applyBorder="1" applyAlignment="1">
      <alignment/>
    </xf>
    <xf numFmtId="0" fontId="6" fillId="37" borderId="2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49" fontId="7" fillId="35" borderId="79" xfId="0" applyNumberFormat="1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2" fontId="17" fillId="0" borderId="79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1" fontId="4" fillId="0" borderId="39" xfId="0" applyNumberFormat="1" applyFont="1" applyBorder="1" applyAlignment="1">
      <alignment/>
    </xf>
    <xf numFmtId="2" fontId="4" fillId="0" borderId="81" xfId="0" applyNumberFormat="1" applyFont="1" applyBorder="1" applyAlignment="1">
      <alignment/>
    </xf>
    <xf numFmtId="1" fontId="6" fillId="35" borderId="21" xfId="0" applyNumberFormat="1" applyFont="1" applyFill="1" applyBorder="1" applyAlignment="1">
      <alignment horizontal="center"/>
    </xf>
    <xf numFmtId="2" fontId="6" fillId="35" borderId="21" xfId="0" applyNumberFormat="1" applyFont="1" applyFill="1" applyBorder="1" applyAlignment="1">
      <alignment horizontal="center"/>
    </xf>
    <xf numFmtId="166" fontId="6" fillId="35" borderId="21" xfId="0" applyNumberFormat="1" applyFont="1" applyFill="1" applyBorder="1" applyAlignment="1">
      <alignment horizontal="center"/>
    </xf>
    <xf numFmtId="2" fontId="7" fillId="35" borderId="21" xfId="0" applyNumberFormat="1" applyFont="1" applyFill="1" applyBorder="1" applyAlignment="1">
      <alignment horizontal="center"/>
    </xf>
    <xf numFmtId="165" fontId="6" fillId="36" borderId="81" xfId="0" applyNumberFormat="1" applyFont="1" applyFill="1" applyBorder="1" applyAlignment="1">
      <alignment horizontal="center"/>
    </xf>
    <xf numFmtId="0" fontId="12" fillId="36" borderId="81" xfId="0" applyFont="1" applyFill="1" applyBorder="1" applyAlignment="1">
      <alignment/>
    </xf>
    <xf numFmtId="0" fontId="6" fillId="34" borderId="82" xfId="0" applyFont="1" applyFill="1" applyBorder="1" applyAlignment="1">
      <alignment horizontal="left"/>
    </xf>
    <xf numFmtId="0" fontId="5" fillId="36" borderId="38" xfId="0" applyFont="1" applyFill="1" applyBorder="1" applyAlignment="1">
      <alignment horizontal="center"/>
    </xf>
    <xf numFmtId="0" fontId="6" fillId="36" borderId="87" xfId="0" applyFont="1" applyFill="1" applyBorder="1" applyAlignment="1">
      <alignment horizontal="center"/>
    </xf>
    <xf numFmtId="0" fontId="6" fillId="36" borderId="79" xfId="0" applyFont="1" applyFill="1" applyBorder="1" applyAlignment="1">
      <alignment horizontal="center"/>
    </xf>
    <xf numFmtId="165" fontId="6" fillId="36" borderId="79" xfId="0" applyNumberFormat="1" applyFont="1" applyFill="1" applyBorder="1" applyAlignment="1">
      <alignment horizontal="center"/>
    </xf>
    <xf numFmtId="0" fontId="5" fillId="0" borderId="79" xfId="0" applyFont="1" applyFill="1" applyBorder="1" applyAlignment="1">
      <alignment/>
    </xf>
    <xf numFmtId="2" fontId="12" fillId="35" borderId="79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left"/>
    </xf>
    <xf numFmtId="2" fontId="4" fillId="35" borderId="60" xfId="0" applyNumberFormat="1" applyFont="1" applyFill="1" applyBorder="1" applyAlignment="1">
      <alignment horizontal="center" vertical="center"/>
    </xf>
    <xf numFmtId="2" fontId="6" fillId="35" borderId="79" xfId="0" applyNumberFormat="1" applyFont="1" applyFill="1" applyBorder="1" applyAlignment="1">
      <alignment horizontal="center"/>
    </xf>
    <xf numFmtId="2" fontId="6" fillId="35" borderId="79" xfId="0" applyNumberFormat="1" applyFont="1" applyFill="1" applyBorder="1" applyAlignment="1">
      <alignment/>
    </xf>
    <xf numFmtId="0" fontId="6" fillId="35" borderId="19" xfId="0" applyFont="1" applyFill="1" applyBorder="1" applyAlignment="1">
      <alignment horizontal="left"/>
    </xf>
    <xf numFmtId="0" fontId="5" fillId="34" borderId="88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/>
    </xf>
    <xf numFmtId="0" fontId="6" fillId="36" borderId="61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165" fontId="6" fillId="0" borderId="57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/>
    </xf>
    <xf numFmtId="2" fontId="12" fillId="0" borderId="57" xfId="0" applyNumberFormat="1" applyFont="1" applyFill="1" applyBorder="1" applyAlignment="1">
      <alignment/>
    </xf>
    <xf numFmtId="0" fontId="6" fillId="35" borderId="58" xfId="0" applyFont="1" applyFill="1" applyBorder="1" applyAlignment="1">
      <alignment horizontal="left"/>
    </xf>
    <xf numFmtId="0" fontId="4" fillId="0" borderId="88" xfId="0" applyFont="1" applyFill="1" applyBorder="1" applyAlignment="1">
      <alignment horizontal="center"/>
    </xf>
    <xf numFmtId="0" fontId="4" fillId="0" borderId="78" xfId="0" applyFont="1" applyFill="1" applyBorder="1" applyAlignment="1">
      <alignment/>
    </xf>
    <xf numFmtId="0" fontId="4" fillId="0" borderId="81" xfId="0" applyFont="1" applyFill="1" applyBorder="1" applyAlignment="1">
      <alignment horizontal="center"/>
    </xf>
    <xf numFmtId="165" fontId="4" fillId="0" borderId="81" xfId="0" applyNumberFormat="1" applyFont="1" applyFill="1" applyBorder="1" applyAlignment="1">
      <alignment horizontal="center"/>
    </xf>
    <xf numFmtId="0" fontId="4" fillId="0" borderId="81" xfId="0" applyFont="1" applyFill="1" applyBorder="1" applyAlignment="1">
      <alignment/>
    </xf>
    <xf numFmtId="4" fontId="4" fillId="0" borderId="81" xfId="0" applyNumberFormat="1" applyFont="1" applyFill="1" applyBorder="1" applyAlignment="1">
      <alignment/>
    </xf>
    <xf numFmtId="0" fontId="4" fillId="0" borderId="82" xfId="0" applyFont="1" applyFill="1" applyBorder="1" applyAlignment="1">
      <alignment horizontal="left"/>
    </xf>
    <xf numFmtId="0" fontId="6" fillId="0" borderId="39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right"/>
    </xf>
    <xf numFmtId="2" fontId="6" fillId="35" borderId="39" xfId="0" applyNumberFormat="1" applyFont="1" applyFill="1" applyBorder="1" applyAlignment="1">
      <alignment horizontal="right"/>
    </xf>
    <xf numFmtId="0" fontId="6" fillId="35" borderId="54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5" fillId="0" borderId="88" xfId="0" applyFont="1" applyFill="1" applyBorder="1" applyAlignment="1">
      <alignment horizontal="center"/>
    </xf>
    <xf numFmtId="4" fontId="6" fillId="35" borderId="57" xfId="0" applyNumberFormat="1" applyFont="1" applyFill="1" applyBorder="1" applyAlignment="1">
      <alignment/>
    </xf>
    <xf numFmtId="0" fontId="6" fillId="35" borderId="58" xfId="0" applyFont="1" applyFill="1" applyBorder="1" applyAlignment="1">
      <alignment horizontal="left" wrapText="1"/>
    </xf>
    <xf numFmtId="0" fontId="6" fillId="34" borderId="21" xfId="0" applyFont="1" applyFill="1" applyBorder="1" applyAlignment="1">
      <alignment horizontal="center"/>
    </xf>
    <xf numFmtId="2" fontId="6" fillId="34" borderId="21" xfId="0" applyNumberFormat="1" applyFont="1" applyFill="1" applyBorder="1" applyAlignment="1">
      <alignment horizontal="right"/>
    </xf>
    <xf numFmtId="0" fontId="7" fillId="34" borderId="21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right"/>
    </xf>
    <xf numFmtId="2" fontId="7" fillId="34" borderId="21" xfId="0" applyNumberFormat="1" applyFont="1" applyFill="1" applyBorder="1" applyAlignment="1">
      <alignment horizontal="right"/>
    </xf>
    <xf numFmtId="0" fontId="7" fillId="34" borderId="22" xfId="0" applyFont="1" applyFill="1" applyBorder="1" applyAlignment="1">
      <alignment horizontal="left"/>
    </xf>
    <xf numFmtId="0" fontId="6" fillId="0" borderId="87" xfId="0" applyFont="1" applyFill="1" applyBorder="1" applyAlignment="1">
      <alignment horizontal="center"/>
    </xf>
    <xf numFmtId="0" fontId="6" fillId="36" borderId="79" xfId="0" applyFont="1" applyFill="1" applyBorder="1" applyAlignment="1">
      <alignment horizontal="right"/>
    </xf>
    <xf numFmtId="4" fontId="6" fillId="36" borderId="79" xfId="0" applyNumberFormat="1" applyFont="1" applyFill="1" applyBorder="1" applyAlignment="1">
      <alignment/>
    </xf>
    <xf numFmtId="0" fontId="6" fillId="36" borderId="19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6" fillId="35" borderId="65" xfId="0" applyFont="1" applyFill="1" applyBorder="1" applyAlignment="1">
      <alignment horizontal="center"/>
    </xf>
    <xf numFmtId="2" fontId="6" fillId="35" borderId="65" xfId="0" applyNumberFormat="1" applyFont="1" applyFill="1" applyBorder="1" applyAlignment="1">
      <alignment/>
    </xf>
    <xf numFmtId="0" fontId="6" fillId="35" borderId="66" xfId="0" applyFont="1" applyFill="1" applyBorder="1" applyAlignment="1">
      <alignment horizontal="left" wrapText="1"/>
    </xf>
    <xf numFmtId="2" fontId="4" fillId="0" borderId="60" xfId="0" applyNumberFormat="1" applyFont="1" applyFill="1" applyBorder="1" applyAlignment="1">
      <alignment horizontal="center" vertical="center"/>
    </xf>
    <xf numFmtId="2" fontId="4" fillId="37" borderId="60" xfId="0" applyNumberFormat="1" applyFont="1" applyFill="1" applyBorder="1" applyAlignment="1">
      <alignment horizontal="right" vertical="center"/>
    </xf>
    <xf numFmtId="0" fontId="5" fillId="34" borderId="42" xfId="53" applyFont="1" applyFill="1" applyBorder="1" applyAlignment="1">
      <alignment horizontal="center"/>
      <protection/>
    </xf>
    <xf numFmtId="0" fontId="4" fillId="36" borderId="0" xfId="53" applyFont="1" applyFill="1" applyBorder="1" applyAlignment="1">
      <alignment horizontal="left"/>
      <protection/>
    </xf>
    <xf numFmtId="0" fontId="4" fillId="36" borderId="46" xfId="53" applyFont="1" applyFill="1" applyBorder="1" applyAlignment="1">
      <alignment horizontal="left"/>
      <protection/>
    </xf>
    <xf numFmtId="0" fontId="6" fillId="36" borderId="20" xfId="53" applyFont="1" applyFill="1" applyBorder="1" applyAlignment="1">
      <alignment horizontal="center"/>
      <protection/>
    </xf>
    <xf numFmtId="0" fontId="6" fillId="34" borderId="21" xfId="53" applyFont="1" applyFill="1" applyBorder="1">
      <alignment/>
      <protection/>
    </xf>
    <xf numFmtId="0" fontId="6" fillId="36" borderId="21" xfId="53" applyFont="1" applyFill="1" applyBorder="1" applyAlignment="1">
      <alignment horizontal="center"/>
      <protection/>
    </xf>
    <xf numFmtId="0" fontId="6" fillId="36" borderId="21" xfId="53" applyFont="1" applyFill="1" applyBorder="1">
      <alignment/>
      <protection/>
    </xf>
    <xf numFmtId="4" fontId="6" fillId="36" borderId="21" xfId="53" applyNumberFormat="1" applyFont="1" applyFill="1" applyBorder="1">
      <alignment/>
      <protection/>
    </xf>
    <xf numFmtId="0" fontId="6" fillId="34" borderId="66" xfId="53" applyFont="1" applyFill="1" applyBorder="1" applyAlignment="1">
      <alignment horizontal="left"/>
      <protection/>
    </xf>
    <xf numFmtId="0" fontId="6" fillId="36" borderId="80" xfId="53" applyFont="1" applyFill="1" applyBorder="1" applyAlignment="1">
      <alignment horizontal="center"/>
      <protection/>
    </xf>
    <xf numFmtId="0" fontId="6" fillId="36" borderId="35" xfId="53" applyFont="1" applyFill="1" applyBorder="1" applyAlignment="1">
      <alignment horizontal="center"/>
      <protection/>
    </xf>
    <xf numFmtId="0" fontId="4" fillId="36" borderId="11" xfId="53" applyFont="1" applyFill="1" applyBorder="1" applyAlignment="1">
      <alignment horizontal="center"/>
      <protection/>
    </xf>
    <xf numFmtId="0" fontId="4" fillId="36" borderId="38" xfId="53" applyFont="1" applyFill="1" applyBorder="1">
      <alignment/>
      <protection/>
    </xf>
    <xf numFmtId="0" fontId="4" fillId="36" borderId="39" xfId="53" applyFont="1" applyFill="1" applyBorder="1" applyAlignment="1">
      <alignment horizontal="center"/>
      <protection/>
    </xf>
    <xf numFmtId="0" fontId="4" fillId="36" borderId="39" xfId="53" applyFont="1" applyFill="1" applyBorder="1">
      <alignment/>
      <protection/>
    </xf>
    <xf numFmtId="4" fontId="4" fillId="36" borderId="39" xfId="53" applyNumberFormat="1" applyFont="1" applyFill="1" applyBorder="1">
      <alignment/>
      <protection/>
    </xf>
    <xf numFmtId="0" fontId="4" fillId="36" borderId="54" xfId="53" applyFont="1" applyFill="1" applyBorder="1" applyAlignment="1">
      <alignment horizontal="left"/>
      <protection/>
    </xf>
    <xf numFmtId="0" fontId="4" fillId="36" borderId="38" xfId="53" applyFont="1" applyFill="1" applyBorder="1" applyAlignment="1">
      <alignment horizontal="center"/>
      <protection/>
    </xf>
    <xf numFmtId="2" fontId="4" fillId="37" borderId="39" xfId="0" applyNumberFormat="1" applyFont="1" applyFill="1" applyBorder="1" applyAlignment="1">
      <alignment horizontal="center" vertical="center"/>
    </xf>
    <xf numFmtId="4" fontId="11" fillId="0" borderId="89" xfId="0" applyNumberFormat="1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79" xfId="0" applyFont="1" applyBorder="1" applyAlignment="1">
      <alignment/>
    </xf>
    <xf numFmtId="0" fontId="6" fillId="0" borderId="79" xfId="0" applyFont="1" applyBorder="1" applyAlignment="1">
      <alignment horizontal="center"/>
    </xf>
    <xf numFmtId="0" fontId="6" fillId="0" borderId="19" xfId="0" applyFont="1" applyBorder="1" applyAlignment="1">
      <alignment/>
    </xf>
    <xf numFmtId="4" fontId="6" fillId="0" borderId="79" xfId="0" applyNumberFormat="1" applyFont="1" applyBorder="1" applyAlignment="1">
      <alignment/>
    </xf>
    <xf numFmtId="0" fontId="5" fillId="0" borderId="47" xfId="53" applyFont="1" applyFill="1" applyBorder="1" applyAlignment="1">
      <alignment horizontal="center"/>
      <protection/>
    </xf>
    <xf numFmtId="49" fontId="6" fillId="0" borderId="64" xfId="53" applyNumberFormat="1" applyFont="1" applyFill="1" applyBorder="1" applyAlignment="1">
      <alignment horizontal="center"/>
      <protection/>
    </xf>
    <xf numFmtId="0" fontId="6" fillId="35" borderId="65" xfId="53" applyFont="1" applyFill="1" applyBorder="1">
      <alignment/>
      <protection/>
    </xf>
    <xf numFmtId="0" fontId="6" fillId="0" borderId="65" xfId="53" applyFont="1" applyFill="1" applyBorder="1" applyAlignment="1">
      <alignment horizontal="center"/>
      <protection/>
    </xf>
    <xf numFmtId="0" fontId="6" fillId="0" borderId="65" xfId="53" applyFont="1" applyFill="1" applyBorder="1" applyAlignment="1">
      <alignment horizontal="right"/>
      <protection/>
    </xf>
    <xf numFmtId="2" fontId="6" fillId="0" borderId="65" xfId="53" applyNumberFormat="1" applyFont="1" applyFill="1" applyBorder="1">
      <alignment/>
      <protection/>
    </xf>
    <xf numFmtId="0" fontId="6" fillId="0" borderId="66" xfId="53" applyFont="1" applyFill="1" applyBorder="1" applyAlignment="1">
      <alignment horizontal="left"/>
      <protection/>
    </xf>
    <xf numFmtId="0" fontId="6" fillId="0" borderId="22" xfId="53" applyFont="1" applyBorder="1" applyAlignment="1">
      <alignment horizontal="left" wrapText="1"/>
      <protection/>
    </xf>
    <xf numFmtId="2" fontId="6" fillId="34" borderId="21" xfId="53" applyNumberFormat="1" applyFont="1" applyFill="1" applyBorder="1">
      <alignment/>
      <protection/>
    </xf>
    <xf numFmtId="49" fontId="6" fillId="0" borderId="87" xfId="53" applyNumberFormat="1" applyFont="1" applyFill="1" applyBorder="1" applyAlignment="1">
      <alignment horizontal="center"/>
      <protection/>
    </xf>
    <xf numFmtId="0" fontId="6" fillId="35" borderId="79" xfId="53" applyFont="1" applyFill="1" applyBorder="1">
      <alignment/>
      <protection/>
    </xf>
    <xf numFmtId="0" fontId="6" fillId="0" borderId="79" xfId="53" applyFont="1" applyFill="1" applyBorder="1" applyAlignment="1">
      <alignment horizontal="center"/>
      <protection/>
    </xf>
    <xf numFmtId="0" fontId="6" fillId="0" borderId="79" xfId="53" applyFont="1" applyFill="1" applyBorder="1">
      <alignment/>
      <protection/>
    </xf>
    <xf numFmtId="2" fontId="6" fillId="0" borderId="79" xfId="53" applyNumberFormat="1" applyFont="1" applyFill="1" applyBorder="1">
      <alignment/>
      <protection/>
    </xf>
    <xf numFmtId="0" fontId="6" fillId="0" borderId="19" xfId="53" applyFont="1" applyFill="1" applyBorder="1" applyAlignment="1">
      <alignment horizontal="left"/>
      <protection/>
    </xf>
    <xf numFmtId="0" fontId="4" fillId="36" borderId="42" xfId="53" applyFont="1" applyFill="1" applyBorder="1" applyAlignment="1">
      <alignment horizontal="center"/>
      <protection/>
    </xf>
    <xf numFmtId="0" fontId="4" fillId="36" borderId="47" xfId="53" applyFont="1" applyFill="1" applyBorder="1">
      <alignment/>
      <protection/>
    </xf>
    <xf numFmtId="0" fontId="4" fillId="36" borderId="44" xfId="53" applyFont="1" applyFill="1" applyBorder="1" applyAlignment="1">
      <alignment horizontal="center"/>
      <protection/>
    </xf>
    <xf numFmtId="3" fontId="4" fillId="36" borderId="44" xfId="53" applyNumberFormat="1" applyFont="1" applyFill="1" applyBorder="1" applyAlignment="1">
      <alignment horizontal="center"/>
      <protection/>
    </xf>
    <xf numFmtId="0" fontId="4" fillId="36" borderId="44" xfId="53" applyFont="1" applyFill="1" applyBorder="1">
      <alignment/>
      <protection/>
    </xf>
    <xf numFmtId="4" fontId="4" fillId="36" borderId="40" xfId="53" applyNumberFormat="1" applyFont="1" applyFill="1" applyBorder="1">
      <alignment/>
      <protection/>
    </xf>
    <xf numFmtId="0" fontId="4" fillId="36" borderId="11" xfId="53" applyFont="1" applyFill="1" applyBorder="1" applyAlignment="1">
      <alignment horizontal="left"/>
      <protection/>
    </xf>
    <xf numFmtId="0" fontId="12" fillId="34" borderId="56" xfId="0" applyFont="1" applyFill="1" applyBorder="1" applyAlignment="1">
      <alignment horizontal="center"/>
    </xf>
    <xf numFmtId="0" fontId="12" fillId="34" borderId="57" xfId="0" applyFont="1" applyFill="1" applyBorder="1" applyAlignment="1">
      <alignment horizontal="left"/>
    </xf>
    <xf numFmtId="0" fontId="12" fillId="34" borderId="57" xfId="0" applyFont="1" applyFill="1" applyBorder="1" applyAlignment="1">
      <alignment horizontal="center"/>
    </xf>
    <xf numFmtId="0" fontId="12" fillId="34" borderId="57" xfId="0" applyFont="1" applyFill="1" applyBorder="1" applyAlignment="1">
      <alignment horizontal="right"/>
    </xf>
    <xf numFmtId="2" fontId="12" fillId="34" borderId="57" xfId="0" applyNumberFormat="1" applyFont="1" applyFill="1" applyBorder="1" applyAlignment="1">
      <alignment horizontal="right"/>
    </xf>
    <xf numFmtId="0" fontId="12" fillId="34" borderId="58" xfId="0" applyFont="1" applyFill="1" applyBorder="1" applyAlignment="1">
      <alignment horizontal="left"/>
    </xf>
    <xf numFmtId="0" fontId="4" fillId="0" borderId="39" xfId="0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12" fillId="34" borderId="21" xfId="0" applyFont="1" applyFill="1" applyBorder="1" applyAlignment="1">
      <alignment horizontal="left"/>
    </xf>
    <xf numFmtId="0" fontId="6" fillId="0" borderId="21" xfId="53" applyFont="1" applyFill="1" applyBorder="1" applyAlignment="1">
      <alignment horizontal="right"/>
      <protection/>
    </xf>
    <xf numFmtId="0" fontId="6" fillId="36" borderId="73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2" fontId="6" fillId="36" borderId="35" xfId="0" applyNumberFormat="1" applyFont="1" applyFill="1" applyBorder="1" applyAlignment="1">
      <alignment/>
    </xf>
    <xf numFmtId="4" fontId="6" fillId="36" borderId="35" xfId="0" applyNumberFormat="1" applyFont="1" applyFill="1" applyBorder="1" applyAlignment="1">
      <alignment/>
    </xf>
    <xf numFmtId="0" fontId="6" fillId="34" borderId="36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6" fillId="36" borderId="58" xfId="0" applyFont="1" applyFill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/>
    </xf>
    <xf numFmtId="0" fontId="6" fillId="0" borderId="57" xfId="0" applyFont="1" applyBorder="1" applyAlignment="1">
      <alignment horizontal="center"/>
    </xf>
    <xf numFmtId="2" fontId="12" fillId="0" borderId="81" xfId="0" applyNumberFormat="1" applyFont="1" applyFill="1" applyBorder="1" applyAlignment="1">
      <alignment/>
    </xf>
    <xf numFmtId="0" fontId="6" fillId="0" borderId="58" xfId="0" applyFont="1" applyBorder="1" applyAlignment="1">
      <alignment/>
    </xf>
    <xf numFmtId="0" fontId="6" fillId="0" borderId="75" xfId="0" applyFont="1" applyBorder="1" applyAlignment="1">
      <alignment horizontal="center"/>
    </xf>
    <xf numFmtId="49" fontId="7" fillId="35" borderId="76" xfId="0" applyNumberFormat="1" applyFont="1" applyFill="1" applyBorder="1" applyAlignment="1">
      <alignment/>
    </xf>
    <xf numFmtId="0" fontId="7" fillId="0" borderId="76" xfId="0" applyFont="1" applyBorder="1" applyAlignment="1">
      <alignment horizontal="center"/>
    </xf>
    <xf numFmtId="0" fontId="7" fillId="0" borderId="76" xfId="0" applyFont="1" applyBorder="1" applyAlignment="1">
      <alignment/>
    </xf>
    <xf numFmtId="2" fontId="17" fillId="0" borderId="76" xfId="0" applyNumberFormat="1" applyFont="1" applyFill="1" applyBorder="1" applyAlignment="1">
      <alignment/>
    </xf>
    <xf numFmtId="0" fontId="7" fillId="0" borderId="77" xfId="0" applyFont="1" applyBorder="1" applyAlignment="1">
      <alignment/>
    </xf>
    <xf numFmtId="0" fontId="6" fillId="0" borderId="73" xfId="0" applyFont="1" applyBorder="1" applyAlignment="1">
      <alignment horizontal="center"/>
    </xf>
    <xf numFmtId="0" fontId="6" fillId="0" borderId="35" xfId="0" applyFont="1" applyBorder="1" applyAlignment="1">
      <alignment/>
    </xf>
    <xf numFmtId="4" fontId="6" fillId="0" borderId="35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7" fillId="36" borderId="21" xfId="0" applyFont="1" applyFill="1" applyBorder="1" applyAlignment="1">
      <alignment horizontal="center"/>
    </xf>
    <xf numFmtId="0" fontId="7" fillId="36" borderId="21" xfId="0" applyFont="1" applyFill="1" applyBorder="1" applyAlignment="1">
      <alignment/>
    </xf>
    <xf numFmtId="4" fontId="7" fillId="36" borderId="21" xfId="0" applyNumberFormat="1" applyFont="1" applyFill="1" applyBorder="1" applyAlignment="1">
      <alignment/>
    </xf>
    <xf numFmtId="0" fontId="6" fillId="34" borderId="65" xfId="0" applyFont="1" applyFill="1" applyBorder="1" applyAlignment="1">
      <alignment/>
    </xf>
    <xf numFmtId="0" fontId="6" fillId="0" borderId="79" xfId="0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 horizontal="center"/>
    </xf>
    <xf numFmtId="49" fontId="6" fillId="0" borderId="56" xfId="53" applyNumberFormat="1" applyFont="1" applyFill="1" applyBorder="1" applyAlignment="1">
      <alignment horizontal="center"/>
      <protection/>
    </xf>
    <xf numFmtId="0" fontId="6" fillId="35" borderId="57" xfId="53" applyFont="1" applyFill="1" applyBorder="1">
      <alignment/>
      <protection/>
    </xf>
    <xf numFmtId="0" fontId="6" fillId="0" borderId="57" xfId="53" applyFont="1" applyFill="1" applyBorder="1" applyAlignment="1">
      <alignment horizontal="center"/>
      <protection/>
    </xf>
    <xf numFmtId="0" fontId="6" fillId="0" borderId="57" xfId="53" applyFont="1" applyFill="1" applyBorder="1">
      <alignment/>
      <protection/>
    </xf>
    <xf numFmtId="2" fontId="6" fillId="0" borderId="57" xfId="53" applyNumberFormat="1" applyFont="1" applyFill="1" applyBorder="1">
      <alignment/>
      <protection/>
    </xf>
    <xf numFmtId="0" fontId="6" fillId="0" borderId="58" xfId="53" applyFont="1" applyFill="1" applyBorder="1" applyAlignment="1">
      <alignment horizontal="left"/>
      <protection/>
    </xf>
    <xf numFmtId="0" fontId="6" fillId="0" borderId="90" xfId="53" applyFont="1" applyBorder="1" applyAlignment="1">
      <alignment horizontal="left" wrapText="1"/>
      <protection/>
    </xf>
    <xf numFmtId="0" fontId="6" fillId="0" borderId="66" xfId="53" applyFont="1" applyBorder="1" applyAlignment="1">
      <alignment horizontal="left" wrapText="1"/>
      <protection/>
    </xf>
    <xf numFmtId="49" fontId="6" fillId="0" borderId="75" xfId="0" applyNumberFormat="1" applyFont="1" applyFill="1" applyBorder="1" applyAlignment="1">
      <alignment horizontal="center"/>
    </xf>
    <xf numFmtId="0" fontId="6" fillId="35" borderId="76" xfId="0" applyFont="1" applyFill="1" applyBorder="1" applyAlignment="1">
      <alignment/>
    </xf>
    <xf numFmtId="0" fontId="6" fillId="0" borderId="76" xfId="0" applyFont="1" applyFill="1" applyBorder="1" applyAlignment="1">
      <alignment horizontal="center"/>
    </xf>
    <xf numFmtId="0" fontId="6" fillId="0" borderId="76" xfId="0" applyFont="1" applyFill="1" applyBorder="1" applyAlignment="1">
      <alignment/>
    </xf>
    <xf numFmtId="2" fontId="6" fillId="0" borderId="76" xfId="0" applyNumberFormat="1" applyFont="1" applyFill="1" applyBorder="1" applyAlignment="1">
      <alignment/>
    </xf>
    <xf numFmtId="0" fontId="6" fillId="0" borderId="77" xfId="0" applyFont="1" applyFill="1" applyBorder="1" applyAlignment="1">
      <alignment horizontal="left"/>
    </xf>
    <xf numFmtId="166" fontId="4" fillId="35" borderId="39" xfId="0" applyNumberFormat="1" applyFont="1" applyFill="1" applyBorder="1" applyAlignment="1">
      <alignment horizontal="right" vertical="center"/>
    </xf>
    <xf numFmtId="165" fontId="6" fillId="36" borderId="21" xfId="0" applyNumberFormat="1" applyFont="1" applyFill="1" applyBorder="1" applyAlignment="1">
      <alignment horizontal="center"/>
    </xf>
    <xf numFmtId="0" fontId="12" fillId="36" borderId="21" xfId="0" applyFont="1" applyFill="1" applyBorder="1" applyAlignment="1">
      <alignment/>
    </xf>
    <xf numFmtId="0" fontId="6" fillId="34" borderId="21" xfId="0" applyFont="1" applyFill="1" applyBorder="1" applyAlignment="1">
      <alignment horizontal="left"/>
    </xf>
    <xf numFmtId="0" fontId="4" fillId="34" borderId="91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9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right"/>
    </xf>
    <xf numFmtId="4" fontId="6" fillId="35" borderId="65" xfId="0" applyNumberFormat="1" applyFont="1" applyFill="1" applyBorder="1" applyAlignment="1">
      <alignment/>
    </xf>
    <xf numFmtId="0" fontId="7" fillId="0" borderId="76" xfId="0" applyFont="1" applyFill="1" applyBorder="1" applyAlignment="1">
      <alignment horizontal="center"/>
    </xf>
    <xf numFmtId="0" fontId="7" fillId="0" borderId="76" xfId="0" applyFont="1" applyFill="1" applyBorder="1" applyAlignment="1">
      <alignment/>
    </xf>
    <xf numFmtId="2" fontId="7" fillId="0" borderId="76" xfId="0" applyNumberFormat="1" applyFont="1" applyFill="1" applyBorder="1" applyAlignment="1">
      <alignment/>
    </xf>
    <xf numFmtId="0" fontId="7" fillId="0" borderId="77" xfId="0" applyFont="1" applyFill="1" applyBorder="1" applyAlignment="1">
      <alignment horizontal="left"/>
    </xf>
    <xf numFmtId="0" fontId="6" fillId="36" borderId="79" xfId="0" applyFont="1" applyFill="1" applyBorder="1" applyAlignment="1">
      <alignment/>
    </xf>
    <xf numFmtId="0" fontId="12" fillId="36" borderId="79" xfId="0" applyFont="1" applyFill="1" applyBorder="1" applyAlignment="1">
      <alignment/>
    </xf>
    <xf numFmtId="0" fontId="5" fillId="0" borderId="93" xfId="0" applyFont="1" applyFill="1" applyBorder="1" applyAlignment="1">
      <alignment/>
    </xf>
    <xf numFmtId="0" fontId="5" fillId="0" borderId="89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6" fillId="0" borderId="81" xfId="0" applyFont="1" applyFill="1" applyBorder="1" applyAlignment="1">
      <alignment/>
    </xf>
    <xf numFmtId="0" fontId="4" fillId="36" borderId="94" xfId="0" applyFont="1" applyFill="1" applyBorder="1" applyAlignment="1">
      <alignment/>
    </xf>
    <xf numFmtId="0" fontId="6" fillId="36" borderId="39" xfId="0" applyFont="1" applyFill="1" applyBorder="1" applyAlignment="1">
      <alignment horizontal="center"/>
    </xf>
    <xf numFmtId="165" fontId="4" fillId="36" borderId="44" xfId="0" applyNumberFormat="1" applyFont="1" applyFill="1" applyBorder="1" applyAlignment="1">
      <alignment horizontal="center"/>
    </xf>
    <xf numFmtId="0" fontId="4" fillId="36" borderId="44" xfId="0" applyFont="1" applyFill="1" applyBorder="1" applyAlignment="1">
      <alignment/>
    </xf>
    <xf numFmtId="4" fontId="4" fillId="36" borderId="44" xfId="0" applyNumberFormat="1" applyFont="1" applyFill="1" applyBorder="1" applyAlignment="1">
      <alignment/>
    </xf>
    <xf numFmtId="0" fontId="6" fillId="34" borderId="54" xfId="0" applyFont="1" applyFill="1" applyBorder="1" applyAlignment="1">
      <alignment horizontal="left"/>
    </xf>
    <xf numFmtId="0" fontId="7" fillId="35" borderId="22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/>
    </xf>
    <xf numFmtId="2" fontId="12" fillId="35" borderId="65" xfId="0" applyNumberFormat="1" applyFont="1" applyFill="1" applyBorder="1" applyAlignment="1">
      <alignment/>
    </xf>
    <xf numFmtId="0" fontId="5" fillId="0" borderId="76" xfId="0" applyFont="1" applyFill="1" applyBorder="1" applyAlignment="1">
      <alignment/>
    </xf>
    <xf numFmtId="2" fontId="12" fillId="0" borderId="76" xfId="0" applyNumberFormat="1" applyFont="1" applyFill="1" applyBorder="1" applyAlignment="1">
      <alignment/>
    </xf>
    <xf numFmtId="165" fontId="4" fillId="36" borderId="28" xfId="0" applyNumberFormat="1" applyFont="1" applyFill="1" applyBorder="1" applyAlignment="1">
      <alignment horizontal="center"/>
    </xf>
    <xf numFmtId="4" fontId="4" fillId="36" borderId="28" xfId="0" applyNumberFormat="1" applyFont="1" applyFill="1" applyBorder="1" applyAlignment="1">
      <alignment/>
    </xf>
    <xf numFmtId="0" fontId="6" fillId="34" borderId="64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left"/>
    </xf>
    <xf numFmtId="0" fontId="6" fillId="34" borderId="65" xfId="0" applyFont="1" applyFill="1" applyBorder="1" applyAlignment="1">
      <alignment horizontal="center"/>
    </xf>
    <xf numFmtId="165" fontId="6" fillId="34" borderId="65" xfId="0" applyNumberFormat="1" applyFont="1" applyFill="1" applyBorder="1" applyAlignment="1">
      <alignment horizontal="right"/>
    </xf>
    <xf numFmtId="0" fontId="6" fillId="34" borderId="66" xfId="0" applyFont="1" applyFill="1" applyBorder="1" applyAlignment="1">
      <alignment horizontal="left" vertical="center"/>
    </xf>
    <xf numFmtId="0" fontId="4" fillId="35" borderId="39" xfId="0" applyFont="1" applyFill="1" applyBorder="1" applyAlignment="1">
      <alignment/>
    </xf>
    <xf numFmtId="0" fontId="4" fillId="36" borderId="88" xfId="0" applyFont="1" applyFill="1" applyBorder="1" applyAlignment="1">
      <alignment horizontal="center"/>
    </xf>
    <xf numFmtId="0" fontId="4" fillId="36" borderId="78" xfId="0" applyFont="1" applyFill="1" applyBorder="1" applyAlignment="1">
      <alignment/>
    </xf>
    <xf numFmtId="0" fontId="4" fillId="36" borderId="81" xfId="0" applyFont="1" applyFill="1" applyBorder="1" applyAlignment="1">
      <alignment horizontal="center"/>
    </xf>
    <xf numFmtId="165" fontId="4" fillId="36" borderId="81" xfId="0" applyNumberFormat="1" applyFont="1" applyFill="1" applyBorder="1" applyAlignment="1">
      <alignment horizontal="center"/>
    </xf>
    <xf numFmtId="0" fontId="4" fillId="36" borderId="81" xfId="0" applyFont="1" applyFill="1" applyBorder="1" applyAlignment="1">
      <alignment/>
    </xf>
    <xf numFmtId="4" fontId="4" fillId="36" borderId="81" xfId="0" applyNumberFormat="1" applyFont="1" applyFill="1" applyBorder="1" applyAlignment="1">
      <alignment/>
    </xf>
    <xf numFmtId="0" fontId="4" fillId="36" borderId="82" xfId="0" applyFont="1" applyFill="1" applyBorder="1" applyAlignment="1">
      <alignment horizontal="left"/>
    </xf>
    <xf numFmtId="167" fontId="4" fillId="36" borderId="39" xfId="0" applyNumberFormat="1" applyFont="1" applyFill="1" applyBorder="1" applyAlignment="1">
      <alignment/>
    </xf>
    <xf numFmtId="167" fontId="4" fillId="36" borderId="35" xfId="0" applyNumberFormat="1" applyFont="1" applyFill="1" applyBorder="1" applyAlignment="1">
      <alignment/>
    </xf>
    <xf numFmtId="4" fontId="4" fillId="35" borderId="39" xfId="0" applyNumberFormat="1" applyFont="1" applyFill="1" applyBorder="1" applyAlignment="1">
      <alignment horizontal="right" vertical="center"/>
    </xf>
    <xf numFmtId="167" fontId="4" fillId="35" borderId="39" xfId="0" applyNumberFormat="1" applyFont="1" applyFill="1" applyBorder="1" applyAlignment="1">
      <alignment horizontal="right" vertical="center"/>
    </xf>
    <xf numFmtId="0" fontId="6" fillId="37" borderId="65" xfId="0" applyFont="1" applyFill="1" applyBorder="1" applyAlignment="1">
      <alignment/>
    </xf>
    <xf numFmtId="0" fontId="6" fillId="36" borderId="80" xfId="0" applyFont="1" applyFill="1" applyBorder="1" applyAlignment="1">
      <alignment horizontal="center"/>
    </xf>
    <xf numFmtId="0" fontId="6" fillId="0" borderId="79" xfId="0" applyFont="1" applyFill="1" applyBorder="1" applyAlignment="1">
      <alignment/>
    </xf>
    <xf numFmtId="165" fontId="12" fillId="35" borderId="79" xfId="0" applyNumberFormat="1" applyFont="1" applyFill="1" applyBorder="1" applyAlignment="1">
      <alignment/>
    </xf>
    <xf numFmtId="2" fontId="4" fillId="36" borderId="44" xfId="0" applyNumberFormat="1" applyFont="1" applyFill="1" applyBorder="1" applyAlignment="1">
      <alignment/>
    </xf>
    <xf numFmtId="1" fontId="4" fillId="0" borderId="60" xfId="0" applyNumberFormat="1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165" fontId="6" fillId="0" borderId="79" xfId="0" applyNumberFormat="1" applyFont="1" applyFill="1" applyBorder="1" applyAlignment="1">
      <alignment horizontal="center"/>
    </xf>
    <xf numFmtId="0" fontId="12" fillId="0" borderId="79" xfId="0" applyFont="1" applyFill="1" applyBorder="1" applyAlignment="1">
      <alignment/>
    </xf>
    <xf numFmtId="4" fontId="6" fillId="0" borderId="79" xfId="0" applyNumberFormat="1" applyFont="1" applyFill="1" applyBorder="1" applyAlignment="1">
      <alignment/>
    </xf>
    <xf numFmtId="49" fontId="6" fillId="0" borderId="38" xfId="0" applyNumberFormat="1" applyFont="1" applyFill="1" applyBorder="1" applyAlignment="1">
      <alignment horizontal="center"/>
    </xf>
    <xf numFmtId="0" fontId="6" fillId="35" borderId="39" xfId="0" applyFont="1" applyFill="1" applyBorder="1" applyAlignment="1">
      <alignment/>
    </xf>
    <xf numFmtId="2" fontId="6" fillId="0" borderId="39" xfId="0" applyNumberFormat="1" applyFont="1" applyFill="1" applyBorder="1" applyAlignment="1">
      <alignment/>
    </xf>
    <xf numFmtId="0" fontId="6" fillId="0" borderId="79" xfId="0" applyFont="1" applyBorder="1" applyAlignment="1">
      <alignment horizontal="right"/>
    </xf>
    <xf numFmtId="0" fontId="2" fillId="35" borderId="0" xfId="53" applyFill="1">
      <alignment/>
      <protection/>
    </xf>
    <xf numFmtId="0" fontId="6" fillId="0" borderId="21" xfId="0" applyFont="1" applyFill="1" applyBorder="1" applyAlignment="1">
      <alignment/>
    </xf>
    <xf numFmtId="165" fontId="12" fillId="35" borderId="21" xfId="0" applyNumberFormat="1" applyFont="1" applyFill="1" applyBorder="1" applyAlignment="1">
      <alignment/>
    </xf>
    <xf numFmtId="0" fontId="6" fillId="35" borderId="66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right"/>
    </xf>
    <xf numFmtId="4" fontId="6" fillId="0" borderId="57" xfId="0" applyNumberFormat="1" applyFont="1" applyFill="1" applyBorder="1" applyAlignment="1">
      <alignment/>
    </xf>
    <xf numFmtId="0" fontId="6" fillId="0" borderId="0" xfId="53" applyFont="1" applyBorder="1" applyAlignment="1">
      <alignment horizontal="left"/>
      <protection/>
    </xf>
    <xf numFmtId="49" fontId="6" fillId="35" borderId="75" xfId="0" applyNumberFormat="1" applyFont="1" applyFill="1" applyBorder="1" applyAlignment="1">
      <alignment horizontal="center"/>
    </xf>
    <xf numFmtId="0" fontId="6" fillId="35" borderId="76" xfId="0" applyFont="1" applyFill="1" applyBorder="1" applyAlignment="1">
      <alignment horizontal="center"/>
    </xf>
    <xf numFmtId="0" fontId="6" fillId="34" borderId="76" xfId="0" applyFont="1" applyFill="1" applyBorder="1" applyAlignment="1">
      <alignment horizontal="center"/>
    </xf>
    <xf numFmtId="2" fontId="6" fillId="34" borderId="76" xfId="0" applyNumberFormat="1" applyFont="1" applyFill="1" applyBorder="1" applyAlignment="1">
      <alignment/>
    </xf>
    <xf numFmtId="49" fontId="6" fillId="0" borderId="38" xfId="53" applyNumberFormat="1" applyFont="1" applyFill="1" applyBorder="1" applyAlignment="1">
      <alignment horizontal="center"/>
      <protection/>
    </xf>
    <xf numFmtId="0" fontId="6" fillId="35" borderId="39" xfId="53" applyFont="1" applyFill="1" applyBorder="1">
      <alignment/>
      <protection/>
    </xf>
    <xf numFmtId="0" fontId="6" fillId="0" borderId="39" xfId="53" applyFont="1" applyFill="1" applyBorder="1" applyAlignment="1">
      <alignment horizontal="center"/>
      <protection/>
    </xf>
    <xf numFmtId="0" fontId="6" fillId="0" borderId="39" xfId="53" applyFont="1" applyFill="1" applyBorder="1">
      <alignment/>
      <protection/>
    </xf>
    <xf numFmtId="2" fontId="6" fillId="0" borderId="39" xfId="53" applyNumberFormat="1" applyFont="1" applyFill="1" applyBorder="1">
      <alignment/>
      <protection/>
    </xf>
    <xf numFmtId="0" fontId="6" fillId="0" borderId="54" xfId="53" applyFont="1" applyFill="1" applyBorder="1" applyAlignment="1">
      <alignment horizontal="left"/>
      <protection/>
    </xf>
    <xf numFmtId="0" fontId="6" fillId="0" borderId="57" xfId="0" applyFont="1" applyFill="1" applyBorder="1" applyAlignment="1">
      <alignment/>
    </xf>
    <xf numFmtId="165" fontId="12" fillId="35" borderId="57" xfId="0" applyNumberFormat="1" applyFont="1" applyFill="1" applyBorder="1" applyAlignment="1">
      <alignment/>
    </xf>
    <xf numFmtId="0" fontId="6" fillId="34" borderId="79" xfId="0" applyFont="1" applyFill="1" applyBorder="1" applyAlignment="1">
      <alignment/>
    </xf>
    <xf numFmtId="4" fontId="4" fillId="0" borderId="0" xfId="53" applyNumberFormat="1" applyFont="1" applyBorder="1" applyAlignment="1">
      <alignment horizontal="left"/>
      <protection/>
    </xf>
    <xf numFmtId="0" fontId="4" fillId="0" borderId="21" xfId="0" applyFont="1" applyBorder="1" applyAlignment="1">
      <alignment horizontal="center"/>
    </xf>
    <xf numFmtId="0" fontId="10" fillId="0" borderId="39" xfId="0" applyFont="1" applyFill="1" applyBorder="1" applyAlignment="1">
      <alignment/>
    </xf>
    <xf numFmtId="0" fontId="10" fillId="0" borderId="39" xfId="0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/>
    </xf>
    <xf numFmtId="0" fontId="10" fillId="0" borderId="54" xfId="0" applyFont="1" applyFill="1" applyBorder="1" applyAlignment="1">
      <alignment horizontal="left"/>
    </xf>
    <xf numFmtId="0" fontId="42" fillId="0" borderId="0" xfId="42" applyAlignment="1">
      <alignment/>
    </xf>
    <xf numFmtId="0" fontId="5" fillId="0" borderId="81" xfId="0" applyFont="1" applyFill="1" applyBorder="1" applyAlignment="1">
      <alignment horizontal="left"/>
    </xf>
    <xf numFmtId="0" fontId="5" fillId="0" borderId="82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95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86" xfId="0" applyFont="1" applyFill="1" applyBorder="1" applyAlignment="1">
      <alignment horizontal="left"/>
    </xf>
    <xf numFmtId="4" fontId="11" fillId="0" borderId="0" xfId="0" applyNumberFormat="1" applyFont="1" applyBorder="1" applyAlignment="1">
      <alignment horizontal="left"/>
    </xf>
    <xf numFmtId="0" fontId="5" fillId="0" borderId="63" xfId="0" applyFont="1" applyFill="1" applyBorder="1" applyAlignment="1">
      <alignment/>
    </xf>
    <xf numFmtId="0" fontId="5" fillId="0" borderId="96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33" borderId="97" xfId="0" applyFont="1" applyFill="1" applyBorder="1" applyAlignment="1">
      <alignment horizontal="center"/>
    </xf>
    <xf numFmtId="0" fontId="4" fillId="33" borderId="98" xfId="0" applyFont="1" applyFill="1" applyBorder="1" applyAlignment="1">
      <alignment horizontal="center"/>
    </xf>
    <xf numFmtId="0" fontId="4" fillId="33" borderId="99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left"/>
    </xf>
    <xf numFmtId="0" fontId="5" fillId="34" borderId="62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0" borderId="8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3" borderId="100" xfId="0" applyFont="1" applyFill="1" applyBorder="1" applyAlignment="1">
      <alignment horizontal="center"/>
    </xf>
    <xf numFmtId="0" fontId="4" fillId="33" borderId="101" xfId="0" applyFont="1" applyFill="1" applyBorder="1" applyAlignment="1">
      <alignment horizontal="center"/>
    </xf>
    <xf numFmtId="0" fontId="4" fillId="33" borderId="102" xfId="0" applyFont="1" applyFill="1" applyBorder="1" applyAlignment="1">
      <alignment horizontal="center"/>
    </xf>
    <xf numFmtId="0" fontId="5" fillId="0" borderId="103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7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81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5" fillId="0" borderId="104" xfId="0" applyFont="1" applyFill="1" applyBorder="1" applyAlignment="1">
      <alignment/>
    </xf>
    <xf numFmtId="0" fontId="5" fillId="0" borderId="105" xfId="0" applyFont="1" applyFill="1" applyBorder="1" applyAlignment="1">
      <alignment/>
    </xf>
    <xf numFmtId="0" fontId="5" fillId="34" borderId="74" xfId="0" applyFont="1" applyFill="1" applyBorder="1" applyAlignment="1">
      <alignment horizontal="left"/>
    </xf>
    <xf numFmtId="0" fontId="5" fillId="34" borderId="89" xfId="0" applyFont="1" applyFill="1" applyBorder="1" applyAlignment="1">
      <alignment horizontal="left"/>
    </xf>
    <xf numFmtId="0" fontId="5" fillId="34" borderId="70" xfId="0" applyFont="1" applyFill="1" applyBorder="1" applyAlignment="1">
      <alignment horizontal="left"/>
    </xf>
    <xf numFmtId="0" fontId="5" fillId="34" borderId="81" xfId="0" applyFont="1" applyFill="1" applyBorder="1" applyAlignment="1">
      <alignment horizontal="left"/>
    </xf>
    <xf numFmtId="0" fontId="5" fillId="34" borderId="82" xfId="0" applyFont="1" applyFill="1" applyBorder="1" applyAlignment="1">
      <alignment horizontal="left"/>
    </xf>
    <xf numFmtId="0" fontId="3" fillId="0" borderId="0" xfId="53" applyFont="1" applyBorder="1" applyAlignment="1">
      <alignment horizontal="center"/>
      <protection/>
    </xf>
    <xf numFmtId="0" fontId="5" fillId="0" borderId="42" xfId="0" applyFont="1" applyFill="1" applyBorder="1" applyAlignment="1">
      <alignment horizontal="left"/>
    </xf>
    <xf numFmtId="0" fontId="3" fillId="0" borderId="8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5" fillId="0" borderId="104" xfId="53" applyFont="1" applyFill="1" applyBorder="1" applyAlignment="1">
      <alignment/>
      <protection/>
    </xf>
    <xf numFmtId="0" fontId="5" fillId="0" borderId="105" xfId="53" applyFont="1" applyFill="1" applyBorder="1" applyAlignment="1">
      <alignment/>
      <protection/>
    </xf>
    <xf numFmtId="0" fontId="4" fillId="0" borderId="70" xfId="53" applyFont="1" applyFill="1" applyBorder="1" applyAlignment="1">
      <alignment horizontal="center"/>
      <protection/>
    </xf>
    <xf numFmtId="0" fontId="4" fillId="0" borderId="31" xfId="53" applyFont="1" applyFill="1" applyBorder="1" applyAlignment="1">
      <alignment horizontal="center"/>
      <protection/>
    </xf>
    <xf numFmtId="0" fontId="4" fillId="0" borderId="88" xfId="53" applyFont="1" applyFill="1" applyBorder="1" applyAlignment="1">
      <alignment horizontal="center"/>
      <protection/>
    </xf>
    <xf numFmtId="0" fontId="4" fillId="0" borderId="30" xfId="53" applyFont="1" applyFill="1" applyBorder="1" applyAlignment="1">
      <alignment horizontal="center"/>
      <protection/>
    </xf>
    <xf numFmtId="4" fontId="11" fillId="0" borderId="0" xfId="53" applyNumberFormat="1" applyFont="1" applyBorder="1" applyAlignment="1">
      <alignment horizontal="center"/>
      <protection/>
    </xf>
    <xf numFmtId="4" fontId="11" fillId="0" borderId="0" xfId="53" applyNumberFormat="1" applyFont="1" applyBorder="1" applyAlignment="1">
      <alignment horizontal="left"/>
      <protection/>
    </xf>
    <xf numFmtId="0" fontId="3" fillId="0" borderId="74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4" fillId="33" borderId="97" xfId="53" applyFont="1" applyFill="1" applyBorder="1" applyAlignment="1">
      <alignment horizontal="center"/>
      <protection/>
    </xf>
    <xf numFmtId="0" fontId="4" fillId="33" borderId="98" xfId="53" applyFont="1" applyFill="1" applyBorder="1" applyAlignment="1">
      <alignment horizontal="center"/>
      <protection/>
    </xf>
    <xf numFmtId="0" fontId="4" fillId="33" borderId="99" xfId="53" applyFont="1" applyFill="1" applyBorder="1" applyAlignment="1">
      <alignment horizontal="center"/>
      <protection/>
    </xf>
    <xf numFmtId="0" fontId="4" fillId="34" borderId="106" xfId="53" applyFont="1" applyFill="1" applyBorder="1" applyAlignment="1">
      <alignment horizontal="left" vertical="top"/>
      <protection/>
    </xf>
    <xf numFmtId="0" fontId="4" fillId="34" borderId="37" xfId="53" applyFont="1" applyFill="1" applyBorder="1" applyAlignment="1">
      <alignment horizontal="left" vertical="top"/>
      <protection/>
    </xf>
    <xf numFmtId="0" fontId="4" fillId="34" borderId="82" xfId="53" applyFont="1" applyFill="1" applyBorder="1" applyAlignment="1">
      <alignment horizontal="left" vertical="top"/>
      <protection/>
    </xf>
    <xf numFmtId="0" fontId="4" fillId="34" borderId="61" xfId="53" applyFont="1" applyFill="1" applyBorder="1" applyAlignment="1">
      <alignment horizontal="left" vertical="top"/>
      <protection/>
    </xf>
    <xf numFmtId="0" fontId="5" fillId="0" borderId="107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89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left"/>
    </xf>
    <xf numFmtId="0" fontId="5" fillId="36" borderId="95" xfId="0" applyFont="1" applyFill="1" applyBorder="1" applyAlignment="1">
      <alignment horizontal="left"/>
    </xf>
    <xf numFmtId="0" fontId="5" fillId="36" borderId="62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34" borderId="95" xfId="0" applyFont="1" applyFill="1" applyBorder="1" applyAlignment="1">
      <alignment horizontal="left"/>
    </xf>
    <xf numFmtId="0" fontId="5" fillId="34" borderId="42" xfId="53" applyFont="1" applyFill="1" applyBorder="1" applyAlignment="1">
      <alignment horizontal="left"/>
      <protection/>
    </xf>
    <xf numFmtId="0" fontId="5" fillId="34" borderId="62" xfId="53" applyFont="1" applyFill="1" applyBorder="1" applyAlignment="1">
      <alignment horizontal="left"/>
      <protection/>
    </xf>
    <xf numFmtId="0" fontId="5" fillId="34" borderId="10" xfId="53" applyFont="1" applyFill="1" applyBorder="1" applyAlignment="1">
      <alignment horizontal="left"/>
      <protection/>
    </xf>
    <xf numFmtId="0" fontId="5" fillId="0" borderId="42" xfId="53" applyFont="1" applyFill="1" applyBorder="1" applyAlignment="1">
      <alignment horizontal="left"/>
      <protection/>
    </xf>
    <xf numFmtId="0" fontId="5" fillId="0" borderId="62" xfId="53" applyFont="1" applyFill="1" applyBorder="1" applyAlignment="1">
      <alignment horizontal="left"/>
      <protection/>
    </xf>
    <xf numFmtId="0" fontId="5" fillId="0" borderId="10" xfId="53" applyFont="1" applyFill="1" applyBorder="1" applyAlignment="1">
      <alignment horizontal="left"/>
      <protection/>
    </xf>
    <xf numFmtId="0" fontId="3" fillId="0" borderId="71" xfId="0" applyFont="1" applyBorder="1" applyAlignment="1">
      <alignment horizontal="center"/>
    </xf>
    <xf numFmtId="0" fontId="5" fillId="0" borderId="40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108" xfId="0" applyFont="1" applyFill="1" applyBorder="1" applyAlignment="1">
      <alignment/>
    </xf>
    <xf numFmtId="0" fontId="5" fillId="0" borderId="109" xfId="0" applyFont="1" applyFill="1" applyBorder="1" applyAlignment="1">
      <alignment/>
    </xf>
    <xf numFmtId="0" fontId="5" fillId="0" borderId="110" xfId="0" applyFont="1" applyFill="1" applyBorder="1" applyAlignment="1">
      <alignment/>
    </xf>
    <xf numFmtId="4" fontId="11" fillId="0" borderId="89" xfId="0" applyNumberFormat="1" applyFont="1" applyBorder="1" applyAlignment="1">
      <alignment horizontal="center"/>
    </xf>
    <xf numFmtId="0" fontId="5" fillId="0" borderId="63" xfId="53" applyFont="1" applyFill="1" applyBorder="1" applyAlignment="1">
      <alignment/>
      <protection/>
    </xf>
    <xf numFmtId="0" fontId="5" fillId="0" borderId="96" xfId="53" applyFont="1" applyFill="1" applyBorder="1" applyAlignment="1">
      <alignment/>
      <protection/>
    </xf>
    <xf numFmtId="0" fontId="18" fillId="0" borderId="95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10" xfId="0" applyFont="1" applyBorder="1" applyAlignment="1">
      <alignment/>
    </xf>
    <xf numFmtId="0" fontId="5" fillId="34" borderId="39" xfId="0" applyFont="1" applyFill="1" applyBorder="1" applyAlignment="1">
      <alignment horizontal="left"/>
    </xf>
    <xf numFmtId="0" fontId="5" fillId="34" borderId="54" xfId="0" applyFont="1" applyFill="1" applyBorder="1" applyAlignment="1">
      <alignment horizontal="left"/>
    </xf>
    <xf numFmtId="0" fontId="5" fillId="0" borderId="93" xfId="0" applyFont="1" applyFill="1" applyBorder="1" applyAlignment="1">
      <alignment/>
    </xf>
    <xf numFmtId="0" fontId="5" fillId="0" borderId="89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34" borderId="111" xfId="0" applyFont="1" applyFill="1" applyBorder="1" applyAlignment="1">
      <alignment horizontal="left"/>
    </xf>
    <xf numFmtId="0" fontId="5" fillId="34" borderId="112" xfId="0" applyFont="1" applyFill="1" applyBorder="1" applyAlignment="1">
      <alignment horizontal="left"/>
    </xf>
    <xf numFmtId="0" fontId="5" fillId="34" borderId="113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1%20&#1058;&#1042;&#1057;_&#1092;&#1086;&#1088;&#1084;&#1072;_2010%20&#1088;&#1072;&#1089;&#1094;%20&#1078;&#1090;%20&#1103;&#1085;&#1074;&#1072;&#1088;&#1100;%20&#1086;&#1073;&#1097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10%20&#1058;&#1042;&#1057;_&#1092;&#1086;&#1088;&#1084;&#1072;_2010%20&#1088;&#1072;&#1089;&#1094;%20&#1078;&#1090;%20&#1086;&#1082;&#1090;&#1103;&#1073;&#1088;&#1100;%20%20%20&#1054;&#1041;&#1065;&#1045;&#1046;&#1048;&#1058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3%20&#1058;&#1042;&#1057;_&#1092;&#1086;&#1088;&#1084;&#1072;_2010%20%20&#1088;&#1072;&#1089;&#1094;%20&#1078;&#1090;%20&#1084;&#1072;&#1088;&#1090;%20&#1086;&#1073;&#1097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11%20&#1058;&#1042;&#1057;_&#1092;&#1086;&#1088;&#1084;&#1072;_2010%20&#1088;&#1072;&#1089;&#1094;%20&#1078;&#1090;%20&#1085;&#1086;&#1103;&#1073;&#1088;&#1100;%20%20&#1054;&#1041;&#1065;&#1045;&#1046;&#1048;&#1058;-&#1057;&#1074;&#1077;&#1090;&#1072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12%20&#1058;&#1042;&#1057;_&#1092;&#1086;&#1088;&#1084;&#1072;_2010%20&#1088;&#1072;&#1089;&#1094;%20&#1078;&#1090;%20%20&#1044;&#1045;&#1050;&#1040;&#1041;&#1056;&#1068;%20%20%20&#1046;&#1060;-&#1057;&#1042;&#1045;&#1058;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2%20&#1058;&#1042;&#1057;_&#1092;&#1086;&#1088;&#1084;&#1072;_2010%20&#1088;&#1072;&#1089;&#1094;%20&#1078;&#1090;%20&#1092;&#1077;&#1074;&#1088;&#1072;&#1083;&#1100;%20&#1086;&#1073;&#1097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4%20&#1058;&#1042;&#1057;_&#1092;&#1086;&#1088;&#1084;&#1072;_2010%20&#1088;&#1072;&#1089;&#1094;%20&#1078;&#1090;%20&#1072;&#1087;&#1088;&#1077;&#1083;&#1100;%20&#1054;&#1041;&#1065;&#1045;&#1046;&#1048;&#1058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5%20&#1058;&#1042;&#1057;_&#1092;&#1086;&#1088;&#1084;&#1072;_2010%20&#1088;&#1072;&#1089;&#1094;%20&#1078;&#1090;%20&#1084;&#1072;&#1081;%20&#1054;&#1041;&#1065;&#1045;&#1046;&#1048;&#1058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6%20&#1058;&#1042;&#1057;_&#1092;&#1086;&#1088;&#1084;&#1072;_2010%20&#1088;&#1072;&#1089;&#1094;%20&#1078;&#1090;%20&#1080;&#1102;&#1085;&#1100;%20%20&#1054;&#1041;&#1065;&#1045;&#1046;&#1048;&#1058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8%20&#1058;&#1042;&#1057;_&#1092;&#1086;&#1088;&#1084;&#1072;_2010%20&#1088;&#1072;&#1089;&#1094;%20&#1078;&#1090;%20&#1072;&#1074;&#1075;&#1091;&#1089;&#1090;%20%20&#1054;&#1041;&#1065;&#1045;&#1046;&#1048;&#1058;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9%20&#1058;&#1042;&#1057;_&#1092;&#1086;&#1088;&#1084;&#1072;_2010%20&#1088;&#1072;&#1089;&#1094;%20&#1078;&#1090;%20&#1089;&#1077;&#1085;&#1090;&#1103;&#1073;&#1088;&#1100;%20%20&#1054;&#1041;&#1065;&#1045;&#1046;&#1048;&#1058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12%20&#1058;&#1042;&#1057;_&#1092;&#1086;&#1088;&#1084;&#1072;_2010%20&#1088;&#1072;&#1089;&#1094;%20&#1078;&#1090;%20&#1044;&#1045;&#1050;&#1040;&#1041;&#1056;&#1068;%20%20&#1054;&#1041;&#1065;&#1045;&#1046;&#1048;&#1058;-&#1057;&#1042;&#1045;&#1058;&#104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93;&#1085;&#1080;&#1095;&#1077;&#1089;&#1082;&#1080;&#1081;%20&#1086;&#1090;&#1076;&#1077;&#1083;\Salabai\&#1086;&#1090;&#1095;&#1105;&#1090;%202010\&#1054;&#1090;&#1095;&#1077;&#1090;%20&#1087;&#1086;%20&#1076;&#1086;&#1084;&#1072;&#1084;%202010\&#1058;&#1042;&#1057;\7%20&#1058;&#1042;&#1057;_&#1092;&#1086;&#1088;&#1084;&#1072;_2010%20&#1088;&#1072;&#1089;&#1094;%20&#1078;&#1090;%20&#1080;&#1102;&#1083;&#1100;%20%20&#1054;&#1041;&#1065;&#1045;&#1046;&#1048;&#105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_сантех"/>
      <sheetName val="Реестр_(1)"/>
      <sheetName val="Отчет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6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2" max="2" width="32.7109375" style="0" bestFit="1" customWidth="1"/>
  </cols>
  <sheetData>
    <row r="2" ht="15">
      <c r="B2" t="s">
        <v>667</v>
      </c>
    </row>
    <row r="3" ht="15">
      <c r="B3" s="688" t="str">
        <f>HYPERLINK("#' Котульского,6'!A1","1. Котульского,6")</f>
        <v>1. Котульского,6</v>
      </c>
    </row>
    <row r="4" ht="15">
      <c r="B4" s="688" t="str">
        <f>HYPERLINK("#' Лауреатов,31'!A1","2. Лауреатов,31")</f>
        <v>2. Лауреатов,31</v>
      </c>
    </row>
    <row r="5" ht="15">
      <c r="B5" s="688" t="str">
        <f>HYPERLINK("#'Ленина,46'!A1","3.Ленина,46")</f>
        <v>3.Ленина,46</v>
      </c>
    </row>
    <row r="6" ht="15">
      <c r="B6" s="688" t="str">
        <f>HYPERLINK("#'Металлургов,19'!A1","4.Металлургов,19")</f>
        <v>4.Металлургов,19</v>
      </c>
    </row>
    <row r="7" ht="15">
      <c r="B7" s="688" t="str">
        <f>HYPERLINK("#' Металлургов,29'!A1","5. Металлургов,29")</f>
        <v>5. Металлургов,29</v>
      </c>
    </row>
    <row r="8" ht="15">
      <c r="B8" s="688" t="str">
        <f>HYPERLINK("#'Михайличенко,6'!A1","6.Михайличенко,6")</f>
        <v>6.Михайличенко,6</v>
      </c>
    </row>
    <row r="9" ht="15">
      <c r="B9" s="688" t="str">
        <f>HYPERLINK("#' Молодежный,1'!A1","7. Молодежный,1")</f>
        <v>7. Молодежный,1</v>
      </c>
    </row>
    <row r="10" ht="15">
      <c r="B10" s="688" t="str">
        <f>HYPERLINK("#'Молодёжный,5'!A1","8.Молодёжный,5")</f>
        <v>8.Молодёжный,5</v>
      </c>
    </row>
    <row r="11" ht="15">
      <c r="B11" s="688" t="str">
        <f>HYPERLINK("#'Молодежный,11'!A1","9.Молодежный,11")</f>
        <v>9.Молодежный,11</v>
      </c>
    </row>
    <row r="12" ht="15">
      <c r="B12" s="688" t="str">
        <f>HYPERLINK("#' Молодёжный,15'!A1","10. Молодёжный,15")</f>
        <v>10. Молодёжный,15</v>
      </c>
    </row>
    <row r="13" ht="15">
      <c r="B13" s="688" t="str">
        <f>HYPERLINK("#'Молодёжный,25'!A1","11.Молодёжный,25")</f>
        <v>11.Молодёжный,25</v>
      </c>
    </row>
    <row r="14" ht="15">
      <c r="B14" s="688" t="str">
        <f>HYPERLINK("#' Ордж,19'!A1","12. Орджоникидзе,19")</f>
        <v>12. Орджоникидзе,19</v>
      </c>
    </row>
    <row r="15" ht="15">
      <c r="B15" s="688" t="str">
        <f>HYPERLINK("#'Севастопольская,13'!A1","13.Севастопольская,13")</f>
        <v>13.Севастопольская,13</v>
      </c>
    </row>
    <row r="16" ht="15">
      <c r="B16" s="688" t="str">
        <f>HYPERLINK("#'Талнахская,67'!A1","14.Талнахская,67")</f>
        <v>14.Талнахская,67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I308"/>
  <sheetViews>
    <sheetView zoomScale="75" zoomScaleNormal="75" zoomScalePageLayoutView="0" workbookViewId="0" topLeftCell="A295">
      <selection activeCell="F269" sqref="F269"/>
    </sheetView>
  </sheetViews>
  <sheetFormatPr defaultColWidth="6.5742187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9.7109375" style="2" customWidth="1"/>
    <col min="5" max="5" width="13.140625" style="2" customWidth="1"/>
    <col min="6" max="6" width="17.14062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15.28125" style="2" customWidth="1"/>
    <col min="11" max="255" width="9.140625" style="2" customWidth="1"/>
    <col min="256" max="16384" width="6.5742187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464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8.75">
      <c r="A7" s="11">
        <v>1</v>
      </c>
      <c r="B7" s="734" t="s">
        <v>16</v>
      </c>
      <c r="C7" s="734"/>
      <c r="D7" s="734"/>
      <c r="E7" s="734"/>
      <c r="F7" s="734"/>
      <c r="G7" s="735"/>
      <c r="H7" s="12"/>
      <c r="I7" s="13"/>
    </row>
    <row r="8" spans="1:9" ht="18.75">
      <c r="A8" s="14" t="s">
        <v>283</v>
      </c>
      <c r="B8" s="15" t="s">
        <v>465</v>
      </c>
      <c r="C8" s="16" t="s">
        <v>22</v>
      </c>
      <c r="D8" s="16">
        <v>37</v>
      </c>
      <c r="E8" s="554">
        <v>699.94</v>
      </c>
      <c r="F8" s="18">
        <f>D8*E8</f>
        <v>25897.780000000002</v>
      </c>
      <c r="G8" s="19" t="s">
        <v>466</v>
      </c>
      <c r="H8" s="20"/>
      <c r="I8" s="530"/>
    </row>
    <row r="9" spans="1:9" ht="18.75">
      <c r="A9" s="14" t="s">
        <v>285</v>
      </c>
      <c r="B9" s="15" t="s">
        <v>465</v>
      </c>
      <c r="C9" s="16" t="s">
        <v>22</v>
      </c>
      <c r="D9" s="16">
        <v>1</v>
      </c>
      <c r="E9" s="17">
        <v>248.92</v>
      </c>
      <c r="F9" s="18">
        <f>D9*E9</f>
        <v>248.92</v>
      </c>
      <c r="G9" s="19" t="s">
        <v>467</v>
      </c>
      <c r="H9" s="20"/>
      <c r="I9" s="530"/>
    </row>
    <row r="10" spans="1:9" ht="18.75">
      <c r="A10" s="14" t="s">
        <v>287</v>
      </c>
      <c r="B10" s="15" t="s">
        <v>465</v>
      </c>
      <c r="C10" s="16" t="s">
        <v>22</v>
      </c>
      <c r="D10" s="16">
        <v>2</v>
      </c>
      <c r="E10" s="17">
        <v>423.61</v>
      </c>
      <c r="F10" s="18">
        <f>D10*E10</f>
        <v>847.22</v>
      </c>
      <c r="G10" s="19" t="s">
        <v>468</v>
      </c>
      <c r="H10" s="20"/>
      <c r="I10" s="530"/>
    </row>
    <row r="11" spans="1:9" ht="18.75" customHeight="1" thickBot="1">
      <c r="A11" s="29"/>
      <c r="B11" s="30" t="s">
        <v>30</v>
      </c>
      <c r="C11" s="31" t="s">
        <v>22</v>
      </c>
      <c r="D11" s="32"/>
      <c r="E11" s="33"/>
      <c r="F11" s="34">
        <f>SUM(F8:F10)</f>
        <v>26993.920000000002</v>
      </c>
      <c r="G11" s="35"/>
      <c r="H11" s="36"/>
      <c r="I11" s="35"/>
    </row>
    <row r="12" spans="1:9" ht="18.75" customHeight="1" thickBot="1">
      <c r="A12" s="37"/>
      <c r="B12" s="38" t="s">
        <v>31</v>
      </c>
      <c r="C12" s="38"/>
      <c r="D12" s="39"/>
      <c r="E12" s="40"/>
      <c r="F12" s="41">
        <f>F11</f>
        <v>26993.920000000002</v>
      </c>
      <c r="G12" s="42"/>
      <c r="H12" s="43"/>
      <c r="I12" s="42"/>
    </row>
    <row r="13" spans="1:9" ht="18.75" customHeight="1" thickBot="1">
      <c r="A13" s="44">
        <v>3</v>
      </c>
      <c r="B13" s="45" t="s">
        <v>32</v>
      </c>
      <c r="C13" s="46" t="s">
        <v>33</v>
      </c>
      <c r="D13" s="47">
        <v>3</v>
      </c>
      <c r="E13" s="48"/>
      <c r="F13" s="49">
        <v>3197.2821000000004</v>
      </c>
      <c r="G13" s="50" t="s">
        <v>34</v>
      </c>
      <c r="H13" s="50" t="s">
        <v>35</v>
      </c>
      <c r="I13" s="51"/>
    </row>
    <row r="14" spans="1:9" ht="18.75" customHeight="1" thickBot="1">
      <c r="A14" s="52">
        <v>4</v>
      </c>
      <c r="B14" s="53" t="s">
        <v>36</v>
      </c>
      <c r="C14" s="54" t="s">
        <v>33</v>
      </c>
      <c r="D14" s="55">
        <v>2</v>
      </c>
      <c r="E14" s="48"/>
      <c r="F14" s="56">
        <v>1416.28</v>
      </c>
      <c r="G14" s="57" t="s">
        <v>34</v>
      </c>
      <c r="H14" s="50" t="s">
        <v>35</v>
      </c>
      <c r="I14" s="58"/>
    </row>
    <row r="15" spans="1:9" ht="18.75" customHeight="1" thickBot="1">
      <c r="A15" s="59"/>
      <c r="B15" s="60" t="s">
        <v>37</v>
      </c>
      <c r="C15" s="61"/>
      <c r="D15" s="61"/>
      <c r="E15" s="62"/>
      <c r="F15" s="63">
        <f>F12+F13+F14</f>
        <v>31607.4821</v>
      </c>
      <c r="G15" s="64"/>
      <c r="H15" s="65"/>
      <c r="I15" s="66"/>
    </row>
    <row r="16" spans="1:9" ht="18.75" customHeight="1" thickBot="1">
      <c r="A16" s="67"/>
      <c r="B16" s="68" t="s">
        <v>38</v>
      </c>
      <c r="C16" s="69"/>
      <c r="D16" s="69"/>
      <c r="E16" s="70"/>
      <c r="F16" s="71">
        <f>F15*1.18</f>
        <v>37296.828878</v>
      </c>
      <c r="G16" s="72"/>
      <c r="H16" s="72"/>
      <c r="I16" s="73"/>
    </row>
    <row r="17" spans="1:9" ht="18.75" customHeight="1" thickBot="1">
      <c r="A17" s="74" t="s">
        <v>39</v>
      </c>
      <c r="B17" s="75"/>
      <c r="C17" s="75"/>
      <c r="D17" s="76"/>
      <c r="E17" s="75"/>
      <c r="F17" s="75"/>
      <c r="G17" s="77"/>
      <c r="H17" s="78"/>
      <c r="I17" s="79"/>
    </row>
    <row r="18" spans="1:9" ht="18.75" customHeight="1">
      <c r="A18" s="80" t="s">
        <v>4</v>
      </c>
      <c r="B18" s="81" t="s">
        <v>5</v>
      </c>
      <c r="C18" s="81" t="s">
        <v>6</v>
      </c>
      <c r="D18" s="81" t="s">
        <v>7</v>
      </c>
      <c r="E18" s="81" t="s">
        <v>8</v>
      </c>
      <c r="F18" s="81" t="s">
        <v>9</v>
      </c>
      <c r="G18" s="82" t="s">
        <v>10</v>
      </c>
      <c r="H18" s="736"/>
      <c r="I18" s="738"/>
    </row>
    <row r="19" spans="1:9" ht="18.75" customHeight="1" thickBot="1">
      <c r="A19" s="83"/>
      <c r="B19" s="84" t="s">
        <v>13</v>
      </c>
      <c r="C19" s="84" t="s">
        <v>14</v>
      </c>
      <c r="D19" s="84" t="s">
        <v>15</v>
      </c>
      <c r="E19" s="84"/>
      <c r="F19" s="84"/>
      <c r="G19" s="85"/>
      <c r="H19" s="737"/>
      <c r="I19" s="739"/>
    </row>
    <row r="20" spans="1:9" ht="18.75" customHeight="1" thickBot="1">
      <c r="A20" s="86"/>
      <c r="B20" s="87" t="s">
        <v>40</v>
      </c>
      <c r="C20" s="88"/>
      <c r="D20" s="88"/>
      <c r="E20" s="87"/>
      <c r="F20" s="89">
        <v>0</v>
      </c>
      <c r="G20" s="90"/>
      <c r="H20" s="91"/>
      <c r="I20" s="92"/>
    </row>
    <row r="21" spans="1:9" ht="18.75" customHeight="1" thickBot="1">
      <c r="A21" s="93"/>
      <c r="B21" s="94" t="s">
        <v>38</v>
      </c>
      <c r="C21" s="95"/>
      <c r="D21" s="95"/>
      <c r="E21" s="94"/>
      <c r="F21" s="96">
        <f>F20*1.18</f>
        <v>0</v>
      </c>
      <c r="G21" s="97"/>
      <c r="H21" s="98"/>
      <c r="I21" s="99"/>
    </row>
    <row r="22" spans="1:9" ht="18.75" customHeight="1">
      <c r="A22" s="100"/>
      <c r="B22" s="101" t="s">
        <v>41</v>
      </c>
      <c r="C22" s="100"/>
      <c r="D22" s="740">
        <f>F15+F20</f>
        <v>31607.4821</v>
      </c>
      <c r="E22" s="740"/>
      <c r="F22" s="740"/>
      <c r="G22" s="102"/>
      <c r="H22" s="102"/>
      <c r="I22" s="102"/>
    </row>
    <row r="23" spans="1:9" ht="18.75" customHeight="1" thickBot="1">
      <c r="A23" s="100"/>
      <c r="B23" s="101" t="s">
        <v>42</v>
      </c>
      <c r="C23" s="100"/>
      <c r="D23" s="741">
        <f>D22*1.18</f>
        <v>37296.828878</v>
      </c>
      <c r="E23" s="741"/>
      <c r="F23" s="741"/>
      <c r="G23" s="102"/>
      <c r="H23" s="102"/>
      <c r="I23" s="102"/>
    </row>
    <row r="24" spans="1:7" ht="20.25">
      <c r="A24" s="742" t="s">
        <v>0</v>
      </c>
      <c r="B24" s="743"/>
      <c r="C24" s="743"/>
      <c r="D24" s="743"/>
      <c r="E24" s="743"/>
      <c r="F24" s="743"/>
      <c r="G24" s="744"/>
    </row>
    <row r="25" spans="1:7" ht="20.25">
      <c r="A25" s="731" t="s">
        <v>469</v>
      </c>
      <c r="B25" s="699"/>
      <c r="C25" s="699"/>
      <c r="D25" s="699"/>
      <c r="E25" s="699"/>
      <c r="F25" s="699"/>
      <c r="G25" s="732"/>
    </row>
    <row r="26" spans="1:7" ht="21" thickBot="1">
      <c r="A26" s="731" t="s">
        <v>43</v>
      </c>
      <c r="B26" s="699"/>
      <c r="C26" s="699"/>
      <c r="D26" s="699"/>
      <c r="E26" s="699"/>
      <c r="F26" s="699"/>
      <c r="G26" s="732"/>
    </row>
    <row r="27" spans="1:7" ht="19.5" thickBot="1">
      <c r="A27" s="700" t="s">
        <v>3</v>
      </c>
      <c r="B27" s="701"/>
      <c r="C27" s="701"/>
      <c r="D27" s="701"/>
      <c r="E27" s="701"/>
      <c r="F27" s="701"/>
      <c r="G27" s="702"/>
    </row>
    <row r="28" spans="1:7" ht="18.75">
      <c r="A28" s="104" t="s">
        <v>4</v>
      </c>
      <c r="B28" s="105" t="s">
        <v>5</v>
      </c>
      <c r="C28" s="105" t="s">
        <v>6</v>
      </c>
      <c r="D28" s="105" t="s">
        <v>7</v>
      </c>
      <c r="E28" s="105" t="s">
        <v>8</v>
      </c>
      <c r="F28" s="105" t="s">
        <v>9</v>
      </c>
      <c r="G28" s="106" t="s">
        <v>10</v>
      </c>
    </row>
    <row r="29" spans="1:7" ht="19.5" thickBot="1">
      <c r="A29" s="107"/>
      <c r="B29" s="108" t="s">
        <v>13</v>
      </c>
      <c r="C29" s="108" t="s">
        <v>14</v>
      </c>
      <c r="D29" s="108" t="s">
        <v>15</v>
      </c>
      <c r="E29" s="108"/>
      <c r="F29" s="108"/>
      <c r="G29" s="109"/>
    </row>
    <row r="30" spans="1:7" ht="18.75">
      <c r="A30" s="110">
        <v>1</v>
      </c>
      <c r="B30" s="722" t="s">
        <v>16</v>
      </c>
      <c r="C30" s="722"/>
      <c r="D30" s="722"/>
      <c r="E30" s="722"/>
      <c r="F30" s="722"/>
      <c r="G30" s="723"/>
    </row>
    <row r="31" spans="1:7" ht="18.75">
      <c r="A31" s="117" t="s">
        <v>287</v>
      </c>
      <c r="B31" s="123" t="s">
        <v>465</v>
      </c>
      <c r="C31" s="124" t="s">
        <v>49</v>
      </c>
      <c r="D31" s="124">
        <v>4</v>
      </c>
      <c r="E31" s="125">
        <v>23.12</v>
      </c>
      <c r="F31" s="126">
        <f>D31*E31</f>
        <v>92.48</v>
      </c>
      <c r="G31" s="127" t="s">
        <v>470</v>
      </c>
    </row>
    <row r="32" spans="1:7" ht="18.75">
      <c r="A32" s="117" t="s">
        <v>289</v>
      </c>
      <c r="B32" s="123" t="s">
        <v>465</v>
      </c>
      <c r="C32" s="124" t="s">
        <v>22</v>
      </c>
      <c r="D32" s="124">
        <v>1</v>
      </c>
      <c r="E32" s="125">
        <v>551.96</v>
      </c>
      <c r="F32" s="126">
        <f>D32*E32</f>
        <v>551.96</v>
      </c>
      <c r="G32" s="127" t="s">
        <v>471</v>
      </c>
    </row>
    <row r="33" spans="1:7" ht="19.5" thickBot="1">
      <c r="A33" s="128"/>
      <c r="B33" s="129" t="s">
        <v>30</v>
      </c>
      <c r="C33" s="130" t="s">
        <v>22</v>
      </c>
      <c r="D33" s="407"/>
      <c r="E33" s="132"/>
      <c r="F33" s="133">
        <f>SUM(F31:F32)</f>
        <v>644.44</v>
      </c>
      <c r="G33" s="134"/>
    </row>
    <row r="34" spans="1:7" ht="19.5" thickBot="1">
      <c r="A34" s="135"/>
      <c r="B34" s="136" t="s">
        <v>31</v>
      </c>
      <c r="C34" s="136"/>
      <c r="D34" s="137"/>
      <c r="E34" s="138"/>
      <c r="F34" s="139">
        <f>F33</f>
        <v>644.44</v>
      </c>
      <c r="G34" s="140"/>
    </row>
    <row r="35" spans="1:7" ht="19.5" thickBot="1">
      <c r="A35" s="141">
        <v>3</v>
      </c>
      <c r="B35" s="142" t="s">
        <v>32</v>
      </c>
      <c r="C35" s="143" t="s">
        <v>33</v>
      </c>
      <c r="D35" s="145"/>
      <c r="E35" s="145"/>
      <c r="F35" s="146">
        <v>0</v>
      </c>
      <c r="G35" s="147" t="s">
        <v>34</v>
      </c>
    </row>
    <row r="36" spans="1:7" ht="38.25" thickBot="1">
      <c r="A36" s="148">
        <v>4</v>
      </c>
      <c r="B36" s="149" t="s">
        <v>36</v>
      </c>
      <c r="C36" s="150" t="s">
        <v>33</v>
      </c>
      <c r="D36" s="151"/>
      <c r="E36" s="145"/>
      <c r="F36" s="152">
        <v>330.76</v>
      </c>
      <c r="G36" s="153" t="s">
        <v>34</v>
      </c>
    </row>
    <row r="37" spans="1:7" ht="19.5" thickBot="1">
      <c r="A37" s="154"/>
      <c r="B37" s="155" t="s">
        <v>37</v>
      </c>
      <c r="C37" s="156"/>
      <c r="D37" s="156"/>
      <c r="E37" s="157"/>
      <c r="F37" s="158">
        <f>F34+F35+F36</f>
        <v>975.2</v>
      </c>
      <c r="G37" s="159"/>
    </row>
    <row r="38" spans="1:7" ht="19.5" thickBot="1">
      <c r="A38" s="160"/>
      <c r="B38" s="161" t="s">
        <v>38</v>
      </c>
      <c r="C38" s="162"/>
      <c r="D38" s="162"/>
      <c r="E38" s="163"/>
      <c r="F38" s="164">
        <f>F37*1.18</f>
        <v>1150.736</v>
      </c>
      <c r="G38" s="165"/>
    </row>
    <row r="39" spans="1:7" ht="19.5" thickBot="1">
      <c r="A39" s="166" t="s">
        <v>39</v>
      </c>
      <c r="B39" s="167"/>
      <c r="C39" s="167"/>
      <c r="D39" s="168"/>
      <c r="E39" s="167"/>
      <c r="F39" s="167"/>
      <c r="G39" s="169"/>
    </row>
    <row r="40" spans="1:7" ht="18.75">
      <c r="A40" s="170" t="s">
        <v>4</v>
      </c>
      <c r="B40" s="171" t="s">
        <v>5</v>
      </c>
      <c r="C40" s="171" t="s">
        <v>6</v>
      </c>
      <c r="D40" s="171" t="s">
        <v>7</v>
      </c>
      <c r="E40" s="171" t="s">
        <v>8</v>
      </c>
      <c r="F40" s="171" t="s">
        <v>9</v>
      </c>
      <c r="G40" s="172" t="s">
        <v>10</v>
      </c>
    </row>
    <row r="41" spans="1:7" ht="19.5" thickBot="1">
      <c r="A41" s="173"/>
      <c r="B41" s="174" t="s">
        <v>13</v>
      </c>
      <c r="C41" s="174" t="s">
        <v>14</v>
      </c>
      <c r="D41" s="174" t="s">
        <v>15</v>
      </c>
      <c r="E41" s="174"/>
      <c r="F41" s="174"/>
      <c r="G41" s="175"/>
    </row>
    <row r="42" spans="1:7" ht="19.5" thickBot="1">
      <c r="A42" s="207">
        <v>1</v>
      </c>
      <c r="B42" s="703" t="s">
        <v>68</v>
      </c>
      <c r="C42" s="704"/>
      <c r="D42" s="704"/>
      <c r="E42" s="704"/>
      <c r="F42" s="704"/>
      <c r="G42" s="705"/>
    </row>
    <row r="43" spans="1:7" ht="19.5" thickBot="1">
      <c r="A43" s="408">
        <v>1</v>
      </c>
      <c r="B43" s="409" t="s">
        <v>472</v>
      </c>
      <c r="C43" s="410" t="s">
        <v>19</v>
      </c>
      <c r="D43" s="411">
        <v>3.9</v>
      </c>
      <c r="E43" s="412">
        <v>128.46</v>
      </c>
      <c r="F43" s="413">
        <f>D43*E43</f>
        <v>500.994</v>
      </c>
      <c r="G43" s="414" t="s">
        <v>473</v>
      </c>
    </row>
    <row r="44" spans="1:7" ht="19.5" thickBot="1">
      <c r="A44" s="214"/>
      <c r="B44" s="215" t="s">
        <v>55</v>
      </c>
      <c r="C44" s="216"/>
      <c r="D44" s="216"/>
      <c r="E44" s="215"/>
      <c r="F44" s="217">
        <f>F43</f>
        <v>500.994</v>
      </c>
      <c r="G44" s="218"/>
    </row>
    <row r="45" spans="1:7" ht="19.5" thickBot="1">
      <c r="A45" s="176"/>
      <c r="B45" s="177" t="s">
        <v>40</v>
      </c>
      <c r="C45" s="178"/>
      <c r="D45" s="178"/>
      <c r="E45" s="177"/>
      <c r="F45" s="179">
        <f>F44</f>
        <v>500.994</v>
      </c>
      <c r="G45" s="180"/>
    </row>
    <row r="46" spans="1:7" ht="19.5" thickBot="1">
      <c r="A46" s="181"/>
      <c r="B46" s="182" t="s">
        <v>38</v>
      </c>
      <c r="C46" s="183"/>
      <c r="D46" s="183"/>
      <c r="E46" s="182"/>
      <c r="F46" s="184">
        <f>F45*1.18</f>
        <v>591.17292</v>
      </c>
      <c r="G46" s="185"/>
    </row>
    <row r="47" spans="1:7" ht="18.75">
      <c r="A47" s="186"/>
      <c r="B47" s="187" t="s">
        <v>41</v>
      </c>
      <c r="C47" s="186"/>
      <c r="D47" s="733">
        <f>F37+F45</f>
        <v>1476.194</v>
      </c>
      <c r="E47" s="733"/>
      <c r="F47" s="733"/>
      <c r="G47" s="189"/>
    </row>
    <row r="48" spans="1:7" ht="18.75">
      <c r="A48" s="186"/>
      <c r="B48" s="187" t="s">
        <v>42</v>
      </c>
      <c r="C48" s="186"/>
      <c r="D48" s="696">
        <f>D47*1.18</f>
        <v>1741.9089199999999</v>
      </c>
      <c r="E48" s="696"/>
      <c r="F48" s="696"/>
      <c r="G48" s="189"/>
    </row>
    <row r="49" spans="1:7" ht="20.25">
      <c r="A49" s="699" t="s">
        <v>0</v>
      </c>
      <c r="B49" s="699"/>
      <c r="C49" s="699"/>
      <c r="D49" s="699"/>
      <c r="E49" s="699"/>
      <c r="F49" s="699"/>
      <c r="G49" s="699"/>
    </row>
    <row r="50" spans="1:7" ht="20.25">
      <c r="A50" s="731" t="s">
        <v>469</v>
      </c>
      <c r="B50" s="699"/>
      <c r="C50" s="699"/>
      <c r="D50" s="699"/>
      <c r="E50" s="699"/>
      <c r="F50" s="699"/>
      <c r="G50" s="732"/>
    </row>
    <row r="51" spans="1:7" ht="21" thickBot="1">
      <c r="A51" s="699" t="s">
        <v>48</v>
      </c>
      <c r="B51" s="699"/>
      <c r="C51" s="699"/>
      <c r="D51" s="699"/>
      <c r="E51" s="699"/>
      <c r="F51" s="699"/>
      <c r="G51" s="699"/>
    </row>
    <row r="52" spans="1:7" ht="19.5" thickBot="1">
      <c r="A52" s="700" t="s">
        <v>3</v>
      </c>
      <c r="B52" s="701"/>
      <c r="C52" s="701"/>
      <c r="D52" s="701"/>
      <c r="E52" s="701"/>
      <c r="F52" s="701"/>
      <c r="G52" s="702"/>
    </row>
    <row r="53" spans="1:7" ht="18.75">
      <c r="A53" s="104" t="s">
        <v>4</v>
      </c>
      <c r="B53" s="105" t="s">
        <v>5</v>
      </c>
      <c r="C53" s="105" t="s">
        <v>6</v>
      </c>
      <c r="D53" s="105" t="s">
        <v>7</v>
      </c>
      <c r="E53" s="105" t="s">
        <v>8</v>
      </c>
      <c r="F53" s="105" t="s">
        <v>9</v>
      </c>
      <c r="G53" s="106" t="s">
        <v>10</v>
      </c>
    </row>
    <row r="54" spans="1:7" ht="19.5" thickBot="1">
      <c r="A54" s="107"/>
      <c r="B54" s="108" t="s">
        <v>13</v>
      </c>
      <c r="C54" s="108" t="s">
        <v>14</v>
      </c>
      <c r="D54" s="108" t="s">
        <v>15</v>
      </c>
      <c r="E54" s="108"/>
      <c r="F54" s="108"/>
      <c r="G54" s="109"/>
    </row>
    <row r="55" spans="1:7" ht="18.75">
      <c r="A55" s="110">
        <v>1</v>
      </c>
      <c r="B55" s="722" t="s">
        <v>16</v>
      </c>
      <c r="C55" s="722"/>
      <c r="D55" s="722"/>
      <c r="E55" s="722"/>
      <c r="F55" s="722"/>
      <c r="G55" s="723"/>
    </row>
    <row r="56" spans="1:7" ht="18.75" hidden="1">
      <c r="A56" s="111"/>
      <c r="B56" s="112"/>
      <c r="C56" s="113"/>
      <c r="D56" s="113"/>
      <c r="E56" s="114"/>
      <c r="F56" s="115"/>
      <c r="G56" s="190"/>
    </row>
    <row r="57" spans="1:7" ht="18.75">
      <c r="A57" s="117" t="s">
        <v>375</v>
      </c>
      <c r="B57" s="123" t="s">
        <v>465</v>
      </c>
      <c r="C57" s="124" t="s">
        <v>22</v>
      </c>
      <c r="D57" s="124">
        <v>1</v>
      </c>
      <c r="E57" s="125">
        <v>1181</v>
      </c>
      <c r="F57" s="126">
        <f>D57*E57</f>
        <v>1181</v>
      </c>
      <c r="G57" s="127" t="s">
        <v>474</v>
      </c>
    </row>
    <row r="58" spans="1:7" ht="18.75">
      <c r="A58" s="117" t="s">
        <v>377</v>
      </c>
      <c r="B58" s="123" t="s">
        <v>465</v>
      </c>
      <c r="C58" s="124" t="s">
        <v>22</v>
      </c>
      <c r="D58" s="124">
        <v>3</v>
      </c>
      <c r="E58" s="125">
        <v>423.61</v>
      </c>
      <c r="F58" s="126">
        <f>D58*E58</f>
        <v>1270.83</v>
      </c>
      <c r="G58" s="127" t="s">
        <v>475</v>
      </c>
    </row>
    <row r="59" spans="1:7" ht="18.75">
      <c r="A59" s="117" t="s">
        <v>283</v>
      </c>
      <c r="B59" s="123" t="s">
        <v>465</v>
      </c>
      <c r="C59" s="124" t="s">
        <v>22</v>
      </c>
      <c r="D59" s="124">
        <v>10</v>
      </c>
      <c r="E59" s="125">
        <v>248.92</v>
      </c>
      <c r="F59" s="126">
        <f>D59*E59</f>
        <v>2489.2</v>
      </c>
      <c r="G59" s="127" t="s">
        <v>476</v>
      </c>
    </row>
    <row r="60" spans="1:7" ht="19.5" thickBot="1">
      <c r="A60" s="191"/>
      <c r="B60" s="192" t="s">
        <v>30</v>
      </c>
      <c r="C60" s="193" t="s">
        <v>22</v>
      </c>
      <c r="D60" s="194"/>
      <c r="E60" s="192"/>
      <c r="F60" s="195">
        <f>SUM(F56:F59)</f>
        <v>4941.03</v>
      </c>
      <c r="G60" s="196"/>
    </row>
    <row r="61" spans="1:7" ht="19.5" thickBot="1">
      <c r="A61" s="135"/>
      <c r="B61" s="136" t="s">
        <v>31</v>
      </c>
      <c r="C61" s="136"/>
      <c r="D61" s="137"/>
      <c r="E61" s="138"/>
      <c r="F61" s="139">
        <f>F60</f>
        <v>4941.03</v>
      </c>
      <c r="G61" s="140"/>
    </row>
    <row r="62" spans="1:7" ht="19.5" thickBot="1">
      <c r="A62" s="141">
        <v>2</v>
      </c>
      <c r="B62" s="142" t="s">
        <v>32</v>
      </c>
      <c r="C62" s="143" t="s">
        <v>33</v>
      </c>
      <c r="D62" s="516">
        <v>3</v>
      </c>
      <c r="E62" s="197"/>
      <c r="F62" s="198">
        <v>2609.0721000000003</v>
      </c>
      <c r="G62" s="147" t="s">
        <v>34</v>
      </c>
    </row>
    <row r="63" spans="1:7" ht="38.25" thickBot="1">
      <c r="A63" s="148">
        <v>3</v>
      </c>
      <c r="B63" s="149" t="s">
        <v>36</v>
      </c>
      <c r="C63" s="150" t="s">
        <v>33</v>
      </c>
      <c r="D63" s="197"/>
      <c r="E63" s="197"/>
      <c r="F63" s="199">
        <v>661.52</v>
      </c>
      <c r="G63" s="153" t="s">
        <v>34</v>
      </c>
    </row>
    <row r="64" spans="1:7" ht="19.5" thickBot="1">
      <c r="A64" s="154"/>
      <c r="B64" s="155" t="s">
        <v>37</v>
      </c>
      <c r="C64" s="156"/>
      <c r="D64" s="156"/>
      <c r="E64" s="157"/>
      <c r="F64" s="158">
        <f>F60+F62+F63</f>
        <v>8211.6221</v>
      </c>
      <c r="G64" s="159"/>
    </row>
    <row r="65" spans="1:7" ht="19.5" thickBot="1">
      <c r="A65" s="160"/>
      <c r="B65" s="161" t="s">
        <v>38</v>
      </c>
      <c r="C65" s="162"/>
      <c r="D65" s="162"/>
      <c r="E65" s="163"/>
      <c r="F65" s="164">
        <f>F64*1.18</f>
        <v>9689.714078</v>
      </c>
      <c r="G65" s="165"/>
    </row>
    <row r="66" spans="1:7" ht="19.5" thickBot="1">
      <c r="A66" s="200" t="s">
        <v>39</v>
      </c>
      <c r="B66" s="201"/>
      <c r="C66" s="201"/>
      <c r="D66" s="202"/>
      <c r="E66" s="201"/>
      <c r="F66" s="201"/>
      <c r="G66" s="203"/>
    </row>
    <row r="67" spans="1:7" ht="18.75">
      <c r="A67" s="204" t="s">
        <v>4</v>
      </c>
      <c r="B67" s="205" t="s">
        <v>5</v>
      </c>
      <c r="C67" s="205" t="s">
        <v>6</v>
      </c>
      <c r="D67" s="205" t="s">
        <v>7</v>
      </c>
      <c r="E67" s="205" t="s">
        <v>8</v>
      </c>
      <c r="F67" s="205" t="s">
        <v>9</v>
      </c>
      <c r="G67" s="206" t="s">
        <v>10</v>
      </c>
    </row>
    <row r="68" spans="1:7" ht="19.5" thickBot="1">
      <c r="A68" s="173"/>
      <c r="B68" s="174" t="s">
        <v>13</v>
      </c>
      <c r="C68" s="174" t="s">
        <v>14</v>
      </c>
      <c r="D68" s="174" t="s">
        <v>15</v>
      </c>
      <c r="E68" s="174"/>
      <c r="F68" s="174"/>
      <c r="G68" s="175"/>
    </row>
    <row r="69" spans="1:7" ht="19.5" thickBot="1">
      <c r="A69" s="176"/>
      <c r="B69" s="177" t="s">
        <v>40</v>
      </c>
      <c r="C69" s="178"/>
      <c r="D69" s="178"/>
      <c r="E69" s="177"/>
      <c r="F69" s="179">
        <v>0</v>
      </c>
      <c r="G69" s="180"/>
    </row>
    <row r="70" spans="1:7" ht="19.5" thickBot="1">
      <c r="A70" s="181"/>
      <c r="B70" s="182" t="s">
        <v>38</v>
      </c>
      <c r="C70" s="183"/>
      <c r="D70" s="183"/>
      <c r="E70" s="182"/>
      <c r="F70" s="184">
        <f>F69*1.18</f>
        <v>0</v>
      </c>
      <c r="G70" s="185"/>
    </row>
    <row r="71" spans="1:7" ht="18.75">
      <c r="A71" s="186"/>
      <c r="B71" s="187" t="s">
        <v>41</v>
      </c>
      <c r="C71" s="186"/>
      <c r="D71" s="188">
        <f>F64+F69</f>
        <v>8211.6221</v>
      </c>
      <c r="E71" s="188"/>
      <c r="F71" s="188"/>
      <c r="G71" s="189"/>
    </row>
    <row r="72" spans="1:7" ht="18.75">
      <c r="A72" s="186"/>
      <c r="B72" s="187" t="s">
        <v>42</v>
      </c>
      <c r="C72" s="186"/>
      <c r="D72" s="696">
        <f>D71*1.18</f>
        <v>9689.714078</v>
      </c>
      <c r="E72" s="696"/>
      <c r="F72" s="696"/>
      <c r="G72" s="189"/>
    </row>
    <row r="73" spans="1:7" ht="20.25">
      <c r="A73" s="699" t="s">
        <v>0</v>
      </c>
      <c r="B73" s="699"/>
      <c r="C73" s="699"/>
      <c r="D73" s="699"/>
      <c r="E73" s="699"/>
      <c r="F73" s="699"/>
      <c r="G73" s="699"/>
    </row>
    <row r="74" spans="1:7" ht="20.25">
      <c r="A74" s="731" t="s">
        <v>469</v>
      </c>
      <c r="B74" s="699"/>
      <c r="C74" s="699"/>
      <c r="D74" s="699"/>
      <c r="E74" s="699"/>
      <c r="F74" s="699"/>
      <c r="G74" s="732"/>
    </row>
    <row r="75" spans="1:7" ht="21" thickBot="1">
      <c r="A75" s="699" t="s">
        <v>56</v>
      </c>
      <c r="B75" s="699"/>
      <c r="C75" s="699"/>
      <c r="D75" s="699"/>
      <c r="E75" s="699"/>
      <c r="F75" s="699"/>
      <c r="G75" s="699"/>
    </row>
    <row r="76" spans="1:7" ht="19.5" thickBot="1">
      <c r="A76" s="700" t="s">
        <v>3</v>
      </c>
      <c r="B76" s="701"/>
      <c r="C76" s="701"/>
      <c r="D76" s="701"/>
      <c r="E76" s="701"/>
      <c r="F76" s="701"/>
      <c r="G76" s="702"/>
    </row>
    <row r="77" spans="1:7" ht="18.75">
      <c r="A77" s="104" t="s">
        <v>4</v>
      </c>
      <c r="B77" s="105" t="s">
        <v>5</v>
      </c>
      <c r="C77" s="105" t="s">
        <v>6</v>
      </c>
      <c r="D77" s="105" t="s">
        <v>7</v>
      </c>
      <c r="E77" s="105" t="s">
        <v>8</v>
      </c>
      <c r="F77" s="105" t="s">
        <v>9</v>
      </c>
      <c r="G77" s="106" t="s">
        <v>10</v>
      </c>
    </row>
    <row r="78" spans="1:7" ht="19.5" thickBot="1">
      <c r="A78" s="107"/>
      <c r="B78" s="108" t="s">
        <v>13</v>
      </c>
      <c r="C78" s="108" t="s">
        <v>14</v>
      </c>
      <c r="D78" s="108" t="s">
        <v>15</v>
      </c>
      <c r="E78" s="108"/>
      <c r="F78" s="108"/>
      <c r="G78" s="109"/>
    </row>
    <row r="79" spans="1:7" ht="19.5" thickBot="1">
      <c r="A79" s="219">
        <v>1</v>
      </c>
      <c r="B79" s="697" t="s">
        <v>16</v>
      </c>
      <c r="C79" s="697"/>
      <c r="D79" s="697"/>
      <c r="E79" s="697"/>
      <c r="F79" s="697"/>
      <c r="G79" s="698"/>
    </row>
    <row r="80" spans="1:7" ht="18.75">
      <c r="A80" s="117" t="s">
        <v>283</v>
      </c>
      <c r="B80" s="123" t="s">
        <v>465</v>
      </c>
      <c r="C80" s="124" t="s">
        <v>22</v>
      </c>
      <c r="D80" s="124">
        <v>2</v>
      </c>
      <c r="E80" s="125">
        <v>248.92</v>
      </c>
      <c r="F80" s="126">
        <f>D80*E80</f>
        <v>497.84</v>
      </c>
      <c r="G80" s="127" t="s">
        <v>477</v>
      </c>
    </row>
    <row r="81" spans="1:7" ht="18.75">
      <c r="A81" s="117" t="s">
        <v>285</v>
      </c>
      <c r="B81" s="123" t="s">
        <v>465</v>
      </c>
      <c r="C81" s="124" t="s">
        <v>19</v>
      </c>
      <c r="D81" s="124">
        <v>2</v>
      </c>
      <c r="E81" s="125">
        <v>146.36</v>
      </c>
      <c r="F81" s="126">
        <f>D81*E81</f>
        <v>292.72</v>
      </c>
      <c r="G81" s="127" t="s">
        <v>478</v>
      </c>
    </row>
    <row r="82" spans="1:7" ht="19.5" thickBot="1">
      <c r="A82" s="117"/>
      <c r="B82" s="118" t="s">
        <v>21</v>
      </c>
      <c r="C82" s="119" t="s">
        <v>22</v>
      </c>
      <c r="D82" s="119">
        <v>1</v>
      </c>
      <c r="E82" s="120">
        <v>16.12</v>
      </c>
      <c r="F82" s="121">
        <f>D82*E82</f>
        <v>16.12</v>
      </c>
      <c r="G82" s="122" t="s">
        <v>64</v>
      </c>
    </row>
    <row r="83" spans="1:7" ht="19.5" thickBot="1">
      <c r="A83" s="214"/>
      <c r="B83" s="215" t="s">
        <v>30</v>
      </c>
      <c r="C83" s="216" t="s">
        <v>22</v>
      </c>
      <c r="D83" s="229"/>
      <c r="E83" s="215"/>
      <c r="F83" s="217">
        <f>SUM(F80:F82)</f>
        <v>806.68</v>
      </c>
      <c r="G83" s="218"/>
    </row>
    <row r="84" spans="1:7" ht="19.5" thickBot="1">
      <c r="A84" s="135"/>
      <c r="B84" s="136" t="s">
        <v>31</v>
      </c>
      <c r="C84" s="136"/>
      <c r="D84" s="137"/>
      <c r="E84" s="138"/>
      <c r="F84" s="139">
        <f>F83</f>
        <v>806.68</v>
      </c>
      <c r="G84" s="140"/>
    </row>
    <row r="85" spans="1:7" ht="19.5" thickBot="1">
      <c r="A85" s="141">
        <v>2</v>
      </c>
      <c r="B85" s="142" t="s">
        <v>32</v>
      </c>
      <c r="C85" s="143" t="s">
        <v>33</v>
      </c>
      <c r="D85" s="230">
        <v>0</v>
      </c>
      <c r="E85" s="197"/>
      <c r="F85" s="198">
        <v>10671.07</v>
      </c>
      <c r="G85" s="147" t="s">
        <v>34</v>
      </c>
    </row>
    <row r="86" spans="1:7" ht="38.25" thickBot="1">
      <c r="A86" s="148">
        <v>3</v>
      </c>
      <c r="B86" s="149" t="s">
        <v>36</v>
      </c>
      <c r="C86" s="150" t="s">
        <v>33</v>
      </c>
      <c r="D86" s="197"/>
      <c r="E86" s="197"/>
      <c r="F86" s="199">
        <v>496.14</v>
      </c>
      <c r="G86" s="153" t="s">
        <v>34</v>
      </c>
    </row>
    <row r="87" spans="1:7" ht="19.5" thickBot="1">
      <c r="A87" s="154"/>
      <c r="B87" s="155" t="s">
        <v>37</v>
      </c>
      <c r="C87" s="156"/>
      <c r="D87" s="156"/>
      <c r="E87" s="157"/>
      <c r="F87" s="158">
        <f>F84+F85+F86</f>
        <v>11973.89</v>
      </c>
      <c r="G87" s="159"/>
    </row>
    <row r="88" spans="1:7" ht="19.5" thickBot="1">
      <c r="A88" s="160"/>
      <c r="B88" s="161" t="s">
        <v>38</v>
      </c>
      <c r="C88" s="162"/>
      <c r="D88" s="162"/>
      <c r="E88" s="163"/>
      <c r="F88" s="164">
        <f>F87*1.18</f>
        <v>14129.1902</v>
      </c>
      <c r="G88" s="165"/>
    </row>
    <row r="89" spans="1:7" ht="19.5" thickBot="1">
      <c r="A89" s="200" t="s">
        <v>39</v>
      </c>
      <c r="B89" s="201"/>
      <c r="C89" s="201"/>
      <c r="D89" s="202"/>
      <c r="E89" s="201"/>
      <c r="F89" s="201"/>
      <c r="G89" s="203"/>
    </row>
    <row r="90" spans="1:7" ht="18.75">
      <c r="A90" s="204" t="s">
        <v>4</v>
      </c>
      <c r="B90" s="205" t="s">
        <v>5</v>
      </c>
      <c r="C90" s="205" t="s">
        <v>6</v>
      </c>
      <c r="D90" s="205" t="s">
        <v>7</v>
      </c>
      <c r="E90" s="205" t="s">
        <v>8</v>
      </c>
      <c r="F90" s="205" t="s">
        <v>9</v>
      </c>
      <c r="G90" s="206" t="s">
        <v>10</v>
      </c>
    </row>
    <row r="91" spans="1:7" ht="19.5" thickBot="1">
      <c r="A91" s="173"/>
      <c r="B91" s="174" t="s">
        <v>13</v>
      </c>
      <c r="C91" s="174" t="s">
        <v>14</v>
      </c>
      <c r="D91" s="174" t="s">
        <v>15</v>
      </c>
      <c r="E91" s="174"/>
      <c r="F91" s="174"/>
      <c r="G91" s="175"/>
    </row>
    <row r="92" spans="1:7" ht="19.5" thickBot="1">
      <c r="A92" s="207">
        <v>1</v>
      </c>
      <c r="B92" s="785" t="s">
        <v>68</v>
      </c>
      <c r="C92" s="786"/>
      <c r="D92" s="786"/>
      <c r="E92" s="786"/>
      <c r="F92" s="786"/>
      <c r="G92" s="787"/>
    </row>
    <row r="93" spans="1:7" ht="19.5" thickBot="1">
      <c r="A93" s="408">
        <v>1</v>
      </c>
      <c r="B93" s="409" t="s">
        <v>465</v>
      </c>
      <c r="C93" s="410" t="s">
        <v>19</v>
      </c>
      <c r="D93" s="411">
        <v>0.42</v>
      </c>
      <c r="E93" s="412">
        <v>503.9</v>
      </c>
      <c r="F93" s="413">
        <f>D93*E93</f>
        <v>211.63799999999998</v>
      </c>
      <c r="G93" s="414" t="s">
        <v>384</v>
      </c>
    </row>
    <row r="94" spans="1:7" ht="19.5" thickBot="1">
      <c r="A94" s="636"/>
      <c r="B94" s="637" t="s">
        <v>55</v>
      </c>
      <c r="C94" s="638" t="s">
        <v>19</v>
      </c>
      <c r="D94" s="639">
        <f>SUM(D93:D93)</f>
        <v>0.42</v>
      </c>
      <c r="E94" s="640"/>
      <c r="F94" s="641">
        <f>SUM(F93:F93)</f>
        <v>211.63799999999998</v>
      </c>
      <c r="G94" s="642"/>
    </row>
    <row r="95" spans="1:7" ht="19.5" thickBot="1">
      <c r="A95" s="276">
        <v>2</v>
      </c>
      <c r="B95" s="760" t="s">
        <v>112</v>
      </c>
      <c r="C95" s="704"/>
      <c r="D95" s="704"/>
      <c r="E95" s="704"/>
      <c r="F95" s="704"/>
      <c r="G95" s="705"/>
    </row>
    <row r="96" spans="1:7" ht="18.75">
      <c r="A96" s="269">
        <v>1</v>
      </c>
      <c r="B96" s="270" t="s">
        <v>465</v>
      </c>
      <c r="C96" s="271" t="s">
        <v>19</v>
      </c>
      <c r="D96" s="271">
        <v>0.26</v>
      </c>
      <c r="E96" s="270">
        <v>344.61</v>
      </c>
      <c r="F96" s="274">
        <f>D96*E96</f>
        <v>89.5986</v>
      </c>
      <c r="G96" s="561" t="s">
        <v>479</v>
      </c>
    </row>
    <row r="97" spans="1:7" ht="19.5" thickBot="1">
      <c r="A97" s="191"/>
      <c r="B97" s="192" t="s">
        <v>55</v>
      </c>
      <c r="C97" s="193" t="s">
        <v>19</v>
      </c>
      <c r="D97" s="193">
        <f>SUM(D96:D96)</f>
        <v>0.26</v>
      </c>
      <c r="E97" s="192"/>
      <c r="F97" s="195">
        <f>SUM(F96:F96)</f>
        <v>89.5986</v>
      </c>
      <c r="G97" s="196"/>
    </row>
    <row r="98" spans="1:7" ht="19.5" thickBot="1">
      <c r="A98" s="176"/>
      <c r="B98" s="177" t="s">
        <v>40</v>
      </c>
      <c r="C98" s="178"/>
      <c r="D98" s="178"/>
      <c r="E98" s="177"/>
      <c r="F98" s="179">
        <f>F94+F97</f>
        <v>301.23659999999995</v>
      </c>
      <c r="G98" s="180"/>
    </row>
    <row r="99" spans="1:7" ht="19.5" thickBot="1">
      <c r="A99" s="181"/>
      <c r="B99" s="182" t="s">
        <v>38</v>
      </c>
      <c r="C99" s="183"/>
      <c r="D99" s="183"/>
      <c r="E99" s="182"/>
      <c r="F99" s="184">
        <f>F98*1.18</f>
        <v>355.4591879999999</v>
      </c>
      <c r="G99" s="185"/>
    </row>
    <row r="100" spans="1:7" ht="18.75">
      <c r="A100" s="186"/>
      <c r="B100" s="187" t="s">
        <v>41</v>
      </c>
      <c r="C100" s="186"/>
      <c r="D100"/>
      <c r="E100" s="517">
        <f>F87+F98</f>
        <v>12275.1266</v>
      </c>
      <c r="F100" s="517"/>
      <c r="G100" s="189"/>
    </row>
    <row r="101" spans="1:7" ht="18.75">
      <c r="A101" s="186"/>
      <c r="B101" s="187" t="s">
        <v>42</v>
      </c>
      <c r="C101" s="186"/>
      <c r="D101" s="696">
        <f>E100*1.18</f>
        <v>14484.649387999998</v>
      </c>
      <c r="E101" s="696"/>
      <c r="F101" s="696"/>
      <c r="G101" s="189"/>
    </row>
    <row r="102" spans="1:7" ht="20.25">
      <c r="A102" s="699" t="s">
        <v>0</v>
      </c>
      <c r="B102" s="699"/>
      <c r="C102" s="699"/>
      <c r="D102" s="699"/>
      <c r="E102" s="699"/>
      <c r="F102" s="699"/>
      <c r="G102" s="699"/>
    </row>
    <row r="103" spans="1:7" ht="20.25">
      <c r="A103" s="731" t="s">
        <v>469</v>
      </c>
      <c r="B103" s="699"/>
      <c r="C103" s="699"/>
      <c r="D103" s="699"/>
      <c r="E103" s="699"/>
      <c r="F103" s="699"/>
      <c r="G103" s="732"/>
    </row>
    <row r="104" spans="1:7" ht="21" thickBot="1">
      <c r="A104" s="699" t="s">
        <v>65</v>
      </c>
      <c r="B104" s="699"/>
      <c r="C104" s="699"/>
      <c r="D104" s="699"/>
      <c r="E104" s="699"/>
      <c r="F104" s="699"/>
      <c r="G104" s="699"/>
    </row>
    <row r="105" spans="1:7" ht="19.5" thickBot="1">
      <c r="A105" s="700" t="s">
        <v>3</v>
      </c>
      <c r="B105" s="701"/>
      <c r="C105" s="701"/>
      <c r="D105" s="701"/>
      <c r="E105" s="701"/>
      <c r="F105" s="701"/>
      <c r="G105" s="702"/>
    </row>
    <row r="106" spans="1:7" ht="18.75">
      <c r="A106" s="104" t="s">
        <v>4</v>
      </c>
      <c r="B106" s="105" t="s">
        <v>5</v>
      </c>
      <c r="C106" s="105" t="s">
        <v>6</v>
      </c>
      <c r="D106" s="105" t="s">
        <v>7</v>
      </c>
      <c r="E106" s="105" t="s">
        <v>8</v>
      </c>
      <c r="F106" s="105" t="s">
        <v>9</v>
      </c>
      <c r="G106" s="106" t="s">
        <v>10</v>
      </c>
    </row>
    <row r="107" spans="1:7" ht="19.5" thickBot="1">
      <c r="A107" s="107"/>
      <c r="B107" s="108" t="s">
        <v>13</v>
      </c>
      <c r="C107" s="108" t="s">
        <v>14</v>
      </c>
      <c r="D107" s="108" t="s">
        <v>15</v>
      </c>
      <c r="E107" s="108"/>
      <c r="F107" s="108"/>
      <c r="G107" s="109"/>
    </row>
    <row r="108" spans="1:7" ht="18.75">
      <c r="A108" s="110">
        <v>1</v>
      </c>
      <c r="B108" s="722" t="s">
        <v>16</v>
      </c>
      <c r="C108" s="722"/>
      <c r="D108" s="722"/>
      <c r="E108" s="722"/>
      <c r="F108" s="722"/>
      <c r="G108" s="723"/>
    </row>
    <row r="109" spans="1:7" ht="18.75">
      <c r="A109" s="117" t="s">
        <v>239</v>
      </c>
      <c r="B109" s="123" t="s">
        <v>465</v>
      </c>
      <c r="C109" s="124" t="s">
        <v>22</v>
      </c>
      <c r="D109" s="124">
        <v>1</v>
      </c>
      <c r="E109" s="125">
        <v>73.28</v>
      </c>
      <c r="F109" s="126">
        <f>D109*E109</f>
        <v>73.28</v>
      </c>
      <c r="G109" s="127" t="s">
        <v>263</v>
      </c>
    </row>
    <row r="110" spans="1:7" ht="18.75">
      <c r="A110" s="117" t="s">
        <v>365</v>
      </c>
      <c r="B110" s="123" t="s">
        <v>465</v>
      </c>
      <c r="C110" s="124" t="s">
        <v>19</v>
      </c>
      <c r="D110" s="124">
        <v>2</v>
      </c>
      <c r="E110" s="125">
        <v>146.36</v>
      </c>
      <c r="F110" s="126">
        <f>D110*E110</f>
        <v>292.72</v>
      </c>
      <c r="G110" s="127" t="s">
        <v>480</v>
      </c>
    </row>
    <row r="111" spans="1:7" ht="18.75">
      <c r="A111" s="117"/>
      <c r="B111" s="118" t="s">
        <v>21</v>
      </c>
      <c r="C111" s="119" t="s">
        <v>22</v>
      </c>
      <c r="D111" s="119">
        <v>1</v>
      </c>
      <c r="E111" s="120">
        <v>16.12</v>
      </c>
      <c r="F111" s="121">
        <f>D111*E111</f>
        <v>16.12</v>
      </c>
      <c r="G111" s="122" t="s">
        <v>64</v>
      </c>
    </row>
    <row r="112" spans="1:7" ht="19.5" thickBot="1">
      <c r="A112" s="191"/>
      <c r="B112" s="192" t="s">
        <v>30</v>
      </c>
      <c r="C112" s="193" t="s">
        <v>22</v>
      </c>
      <c r="D112" s="194"/>
      <c r="E112" s="192"/>
      <c r="F112" s="195">
        <f>SUM(F109:F111)</f>
        <v>382.12</v>
      </c>
      <c r="G112" s="196"/>
    </row>
    <row r="113" spans="1:7" ht="19.5" thickBot="1">
      <c r="A113" s="135"/>
      <c r="B113" s="136" t="s">
        <v>31</v>
      </c>
      <c r="C113" s="136"/>
      <c r="D113" s="137"/>
      <c r="E113" s="138"/>
      <c r="F113" s="139">
        <f>F112</f>
        <v>382.12</v>
      </c>
      <c r="G113" s="140"/>
    </row>
    <row r="114" spans="1:7" ht="19.5" thickBot="1">
      <c r="A114" s="141">
        <v>2</v>
      </c>
      <c r="B114" s="142" t="s">
        <v>32</v>
      </c>
      <c r="C114" s="143" t="s">
        <v>33</v>
      </c>
      <c r="D114" s="197"/>
      <c r="E114" s="197"/>
      <c r="F114" s="198"/>
      <c r="G114" s="147" t="s">
        <v>34</v>
      </c>
    </row>
    <row r="115" spans="1:7" ht="38.25" thickBot="1">
      <c r="A115" s="148">
        <v>3</v>
      </c>
      <c r="B115" s="149" t="s">
        <v>36</v>
      </c>
      <c r="C115" s="150" t="s">
        <v>33</v>
      </c>
      <c r="D115" s="197">
        <v>0.3</v>
      </c>
      <c r="E115" s="197"/>
      <c r="F115" s="199">
        <v>4033.54</v>
      </c>
      <c r="G115" s="153" t="s">
        <v>34</v>
      </c>
    </row>
    <row r="116" spans="1:7" ht="19.5" thickBot="1">
      <c r="A116" s="154"/>
      <c r="B116" s="155" t="s">
        <v>37</v>
      </c>
      <c r="C116" s="156"/>
      <c r="D116" s="156"/>
      <c r="E116" s="157"/>
      <c r="F116" s="158">
        <f>F113+F114+F115</f>
        <v>4415.66</v>
      </c>
      <c r="G116" s="159"/>
    </row>
    <row r="117" spans="1:7" ht="19.5" thickBot="1">
      <c r="A117" s="231"/>
      <c r="B117" s="232" t="s">
        <v>38</v>
      </c>
      <c r="C117" s="233"/>
      <c r="D117" s="233"/>
      <c r="E117" s="234"/>
      <c r="F117" s="235">
        <f>F116*1.18</f>
        <v>5210.4788</v>
      </c>
      <c r="G117" s="236"/>
    </row>
    <row r="118" spans="1:7" ht="19.5" thickBot="1">
      <c r="A118" s="200" t="s">
        <v>39</v>
      </c>
      <c r="B118" s="201"/>
      <c r="C118" s="201"/>
      <c r="D118" s="202"/>
      <c r="E118" s="201"/>
      <c r="F118" s="201"/>
      <c r="G118" s="203"/>
    </row>
    <row r="119" spans="1:7" ht="18.75">
      <c r="A119" s="204" t="s">
        <v>4</v>
      </c>
      <c r="B119" s="205" t="s">
        <v>5</v>
      </c>
      <c r="C119" s="205" t="s">
        <v>6</v>
      </c>
      <c r="D119" s="205" t="s">
        <v>7</v>
      </c>
      <c r="E119" s="205" t="s">
        <v>8</v>
      </c>
      <c r="F119" s="205" t="s">
        <v>9</v>
      </c>
      <c r="G119" s="206" t="s">
        <v>10</v>
      </c>
    </row>
    <row r="120" spans="1:7" ht="19.5" thickBot="1">
      <c r="A120" s="204"/>
      <c r="B120" s="205" t="s">
        <v>13</v>
      </c>
      <c r="C120" s="205" t="s">
        <v>14</v>
      </c>
      <c r="D120" s="205" t="s">
        <v>15</v>
      </c>
      <c r="E120" s="205"/>
      <c r="F120" s="205"/>
      <c r="G120" s="241"/>
    </row>
    <row r="121" spans="1:7" ht="19.5" thickBot="1">
      <c r="A121" s="176"/>
      <c r="B121" s="177" t="s">
        <v>40</v>
      </c>
      <c r="C121" s="178"/>
      <c r="D121" s="178"/>
      <c r="E121" s="177"/>
      <c r="F121" s="179">
        <v>0</v>
      </c>
      <c r="G121" s="180"/>
    </row>
    <row r="122" spans="1:7" ht="19.5" thickBot="1">
      <c r="A122" s="181"/>
      <c r="B122" s="182" t="s">
        <v>38</v>
      </c>
      <c r="C122" s="183"/>
      <c r="D122" s="183"/>
      <c r="E122" s="182"/>
      <c r="F122" s="184">
        <f>F121*1.18</f>
        <v>0</v>
      </c>
      <c r="G122" s="185"/>
    </row>
    <row r="123" spans="1:7" ht="18.75">
      <c r="A123" s="186"/>
      <c r="B123" s="187" t="s">
        <v>41</v>
      </c>
      <c r="C123" s="186"/>
      <c r="D123" s="188">
        <f>F116+F121</f>
        <v>4415.66</v>
      </c>
      <c r="E123" s="188"/>
      <c r="F123" s="188"/>
      <c r="G123" s="189"/>
    </row>
    <row r="124" spans="1:7" ht="18.75">
      <c r="A124" s="186"/>
      <c r="B124" s="187" t="s">
        <v>42</v>
      </c>
      <c r="C124" s="186"/>
      <c r="D124" s="696">
        <f>D123*1.18</f>
        <v>5210.4788</v>
      </c>
      <c r="E124" s="696"/>
      <c r="F124" s="696"/>
      <c r="G124" s="189"/>
    </row>
    <row r="125" spans="1:7" ht="20.25">
      <c r="A125" s="699" t="s">
        <v>0</v>
      </c>
      <c r="B125" s="699"/>
      <c r="C125" s="699"/>
      <c r="D125" s="699"/>
      <c r="E125" s="699"/>
      <c r="F125" s="699"/>
      <c r="G125" s="699"/>
    </row>
    <row r="126" spans="1:7" ht="20.25">
      <c r="A126" s="731" t="s">
        <v>469</v>
      </c>
      <c r="B126" s="699"/>
      <c r="C126" s="699"/>
      <c r="D126" s="699"/>
      <c r="E126" s="699"/>
      <c r="F126" s="699"/>
      <c r="G126" s="732"/>
    </row>
    <row r="127" spans="1:7" ht="21" thickBot="1">
      <c r="A127" s="699" t="s">
        <v>71</v>
      </c>
      <c r="B127" s="699"/>
      <c r="C127" s="699"/>
      <c r="D127" s="699"/>
      <c r="E127" s="699"/>
      <c r="F127" s="699"/>
      <c r="G127" s="699"/>
    </row>
    <row r="128" spans="1:7" ht="19.5" thickBot="1">
      <c r="A128" s="700" t="s">
        <v>3</v>
      </c>
      <c r="B128" s="701"/>
      <c r="C128" s="701"/>
      <c r="D128" s="701"/>
      <c r="E128" s="701"/>
      <c r="F128" s="701"/>
      <c r="G128" s="702"/>
    </row>
    <row r="129" spans="1:7" ht="18.75">
      <c r="A129" s="104" t="s">
        <v>4</v>
      </c>
      <c r="B129" s="105" t="s">
        <v>5</v>
      </c>
      <c r="C129" s="105" t="s">
        <v>6</v>
      </c>
      <c r="D129" s="105" t="s">
        <v>7</v>
      </c>
      <c r="E129" s="105" t="s">
        <v>8</v>
      </c>
      <c r="F129" s="105" t="s">
        <v>9</v>
      </c>
      <c r="G129" s="106" t="s">
        <v>10</v>
      </c>
    </row>
    <row r="130" spans="1:7" ht="19.5" thickBot="1">
      <c r="A130" s="107"/>
      <c r="B130" s="108" t="s">
        <v>13</v>
      </c>
      <c r="C130" s="108" t="s">
        <v>14</v>
      </c>
      <c r="D130" s="108" t="s">
        <v>15</v>
      </c>
      <c r="E130" s="108"/>
      <c r="F130" s="108"/>
      <c r="G130" s="109"/>
    </row>
    <row r="131" spans="1:7" ht="18.75">
      <c r="A131" s="110">
        <v>2</v>
      </c>
      <c r="B131" s="722" t="s">
        <v>16</v>
      </c>
      <c r="C131" s="722"/>
      <c r="D131" s="722"/>
      <c r="E131" s="722"/>
      <c r="F131" s="722"/>
      <c r="G131" s="723"/>
    </row>
    <row r="132" spans="1:7" ht="18.75">
      <c r="A132" s="117" t="s">
        <v>28</v>
      </c>
      <c r="B132" s="123" t="s">
        <v>465</v>
      </c>
      <c r="C132" s="124" t="s">
        <v>22</v>
      </c>
      <c r="D132" s="124">
        <v>1</v>
      </c>
      <c r="E132" s="125">
        <v>423.61</v>
      </c>
      <c r="F132" s="126">
        <f>D132*E132</f>
        <v>423.61</v>
      </c>
      <c r="G132" s="127" t="s">
        <v>481</v>
      </c>
    </row>
    <row r="133" spans="1:7" ht="18.75">
      <c r="A133" s="117" t="s">
        <v>62</v>
      </c>
      <c r="B133" s="123" t="s">
        <v>465</v>
      </c>
      <c r="C133" s="124" t="s">
        <v>22</v>
      </c>
      <c r="D133" s="124">
        <v>2</v>
      </c>
      <c r="E133" s="125">
        <v>560.01</v>
      </c>
      <c r="F133" s="126">
        <f>D133*E133</f>
        <v>1120.02</v>
      </c>
      <c r="G133" s="127" t="s">
        <v>482</v>
      </c>
    </row>
    <row r="134" spans="1:7" ht="18.75">
      <c r="A134" s="117" t="s">
        <v>239</v>
      </c>
      <c r="B134" s="123" t="s">
        <v>465</v>
      </c>
      <c r="C134" s="124" t="s">
        <v>19</v>
      </c>
      <c r="D134" s="124">
        <v>2</v>
      </c>
      <c r="E134" s="125">
        <v>146.36</v>
      </c>
      <c r="F134" s="126">
        <f>D134*E134</f>
        <v>292.72</v>
      </c>
      <c r="G134" s="127" t="s">
        <v>430</v>
      </c>
    </row>
    <row r="135" spans="1:7" ht="19.5" thickBot="1">
      <c r="A135" s="117"/>
      <c r="B135" s="118" t="s">
        <v>21</v>
      </c>
      <c r="C135" s="119" t="s">
        <v>22</v>
      </c>
      <c r="D135" s="119">
        <v>1</v>
      </c>
      <c r="E135" s="120">
        <v>16.12</v>
      </c>
      <c r="F135" s="121">
        <f>D135*E135</f>
        <v>16.12</v>
      </c>
      <c r="G135" s="122" t="s">
        <v>64</v>
      </c>
    </row>
    <row r="136" spans="1:7" ht="19.5" thickBot="1">
      <c r="A136" s="214"/>
      <c r="B136" s="215" t="s">
        <v>30</v>
      </c>
      <c r="C136" s="216" t="s">
        <v>22</v>
      </c>
      <c r="D136" s="229"/>
      <c r="E136" s="215"/>
      <c r="F136" s="643">
        <f>SUM(F132:F135)</f>
        <v>1852.47</v>
      </c>
      <c r="G136" s="218"/>
    </row>
    <row r="137" spans="1:7" ht="19.5" thickBot="1">
      <c r="A137" s="135"/>
      <c r="B137" s="136" t="s">
        <v>31</v>
      </c>
      <c r="C137" s="136"/>
      <c r="D137" s="137"/>
      <c r="E137" s="138"/>
      <c r="F137" s="644">
        <f>F136</f>
        <v>1852.47</v>
      </c>
      <c r="G137" s="140"/>
    </row>
    <row r="138" spans="1:7" ht="19.5" thickBot="1">
      <c r="A138" s="141">
        <v>6</v>
      </c>
      <c r="B138" s="142" t="s">
        <v>32</v>
      </c>
      <c r="C138" s="143" t="s">
        <v>33</v>
      </c>
      <c r="D138" s="230">
        <v>48</v>
      </c>
      <c r="E138" s="197"/>
      <c r="F138" s="645">
        <v>43257.2736</v>
      </c>
      <c r="G138" s="147" t="s">
        <v>34</v>
      </c>
    </row>
    <row r="139" spans="1:7" ht="38.25" thickBot="1">
      <c r="A139" s="148">
        <v>7</v>
      </c>
      <c r="B139" s="149" t="s">
        <v>36</v>
      </c>
      <c r="C139" s="150" t="s">
        <v>33</v>
      </c>
      <c r="D139" s="197">
        <v>2</v>
      </c>
      <c r="E139" s="197"/>
      <c r="F139" s="646">
        <v>1993.38</v>
      </c>
      <c r="G139" s="153" t="s">
        <v>34</v>
      </c>
    </row>
    <row r="140" spans="1:7" ht="19.5" thickBot="1">
      <c r="A140" s="154"/>
      <c r="B140" s="155" t="s">
        <v>37</v>
      </c>
      <c r="C140" s="156"/>
      <c r="D140" s="156"/>
      <c r="E140" s="157"/>
      <c r="F140" s="158">
        <f>F137+F138+F139</f>
        <v>47103.1236</v>
      </c>
      <c r="G140" s="159"/>
    </row>
    <row r="141" spans="1:7" ht="19.5" thickBot="1">
      <c r="A141" s="160"/>
      <c r="B141" s="161" t="s">
        <v>38</v>
      </c>
      <c r="C141" s="162"/>
      <c r="D141" s="162"/>
      <c r="E141" s="163"/>
      <c r="F141" s="164">
        <f>F140*1.18</f>
        <v>55581.685847999994</v>
      </c>
      <c r="G141" s="165"/>
    </row>
    <row r="142" spans="1:7" ht="19.5" thickBot="1">
      <c r="A142" s="200" t="s">
        <v>39</v>
      </c>
      <c r="B142" s="201"/>
      <c r="C142" s="201"/>
      <c r="D142" s="202"/>
      <c r="E142" s="201"/>
      <c r="F142" s="201"/>
      <c r="G142" s="203"/>
    </row>
    <row r="143" spans="1:7" ht="18.75">
      <c r="A143" s="204" t="s">
        <v>4</v>
      </c>
      <c r="B143" s="205" t="s">
        <v>5</v>
      </c>
      <c r="C143" s="205" t="s">
        <v>6</v>
      </c>
      <c r="D143" s="205" t="s">
        <v>7</v>
      </c>
      <c r="E143" s="205" t="s">
        <v>8</v>
      </c>
      <c r="F143" s="205" t="s">
        <v>9</v>
      </c>
      <c r="G143" s="206" t="s">
        <v>10</v>
      </c>
    </row>
    <row r="144" spans="1:7" ht="19.5" thickBot="1">
      <c r="A144" s="173"/>
      <c r="B144" s="174" t="s">
        <v>13</v>
      </c>
      <c r="C144" s="174" t="s">
        <v>14</v>
      </c>
      <c r="D144" s="174" t="s">
        <v>15</v>
      </c>
      <c r="E144" s="174"/>
      <c r="F144" s="174"/>
      <c r="G144" s="175"/>
    </row>
    <row r="145" spans="1:7" ht="19.5" thickBot="1">
      <c r="A145" s="258">
        <v>1</v>
      </c>
      <c r="B145" s="724" t="s">
        <v>68</v>
      </c>
      <c r="C145" s="725"/>
      <c r="D145" s="725"/>
      <c r="E145" s="725"/>
      <c r="F145" s="725"/>
      <c r="G145" s="726"/>
    </row>
    <row r="146" spans="1:7" ht="18.75">
      <c r="A146" s="269">
        <v>1</v>
      </c>
      <c r="B146" s="270" t="s">
        <v>465</v>
      </c>
      <c r="C146" s="271" t="s">
        <v>19</v>
      </c>
      <c r="D146" s="272">
        <v>7.2</v>
      </c>
      <c r="E146" s="273">
        <v>262.22</v>
      </c>
      <c r="F146" s="274">
        <f>D146*E146</f>
        <v>1887.9840000000002</v>
      </c>
      <c r="G146" s="275" t="s">
        <v>483</v>
      </c>
    </row>
    <row r="147" spans="1:7" ht="19.5" thickBot="1">
      <c r="A147" s="266"/>
      <c r="B147" s="267" t="s">
        <v>55</v>
      </c>
      <c r="C147" s="193" t="s">
        <v>19</v>
      </c>
      <c r="D147" s="268">
        <f>SUM(D146:D146)</f>
        <v>7.2</v>
      </c>
      <c r="E147" s="192"/>
      <c r="F147" s="195">
        <f>SUM(F146:F146)</f>
        <v>1887.9840000000002</v>
      </c>
      <c r="G147" s="196"/>
    </row>
    <row r="148" spans="1:7" ht="19.5" thickBot="1">
      <c r="A148" s="176"/>
      <c r="B148" s="177" t="s">
        <v>40</v>
      </c>
      <c r="C148" s="178"/>
      <c r="D148" s="178"/>
      <c r="E148" s="177"/>
      <c r="F148" s="179">
        <f>F147</f>
        <v>1887.9840000000002</v>
      </c>
      <c r="G148" s="180"/>
    </row>
    <row r="149" spans="1:7" ht="19.5" thickBot="1">
      <c r="A149" s="181"/>
      <c r="B149" s="182" t="s">
        <v>38</v>
      </c>
      <c r="C149" s="183"/>
      <c r="D149" s="183"/>
      <c r="E149" s="182"/>
      <c r="F149" s="184">
        <f>F148*1.18</f>
        <v>2227.82112</v>
      </c>
      <c r="G149" s="185"/>
    </row>
    <row r="150" spans="1:7" ht="18.75">
      <c r="A150" s="186"/>
      <c r="B150" s="187" t="s">
        <v>41</v>
      </c>
      <c r="C150" s="186"/>
      <c r="D150" s="188">
        <f>F140+F148</f>
        <v>48991.107599999996</v>
      </c>
      <c r="E150" s="188"/>
      <c r="F150" s="188"/>
      <c r="G150" s="189"/>
    </row>
    <row r="151" spans="1:7" ht="18.75">
      <c r="A151" s="186"/>
      <c r="B151" s="187" t="s">
        <v>42</v>
      </c>
      <c r="C151" s="186"/>
      <c r="D151" s="696">
        <f>D150*1.18</f>
        <v>57809.506967999994</v>
      </c>
      <c r="E151" s="696"/>
      <c r="F151" s="696"/>
      <c r="G151" s="189"/>
    </row>
    <row r="152" spans="1:7" ht="20.25">
      <c r="A152" s="699" t="s">
        <v>0</v>
      </c>
      <c r="B152" s="699"/>
      <c r="C152" s="699"/>
      <c r="D152" s="699"/>
      <c r="E152" s="699"/>
      <c r="F152" s="699"/>
      <c r="G152" s="699"/>
    </row>
    <row r="153" spans="1:7" ht="20.25">
      <c r="A153" s="731" t="s">
        <v>469</v>
      </c>
      <c r="B153" s="699"/>
      <c r="C153" s="699"/>
      <c r="D153" s="699"/>
      <c r="E153" s="699"/>
      <c r="F153" s="699"/>
      <c r="G153" s="732"/>
    </row>
    <row r="154" spans="1:7" ht="21" thickBot="1">
      <c r="A154" s="699" t="s">
        <v>74</v>
      </c>
      <c r="B154" s="699"/>
      <c r="C154" s="699"/>
      <c r="D154" s="699"/>
      <c r="E154" s="699"/>
      <c r="F154" s="699"/>
      <c r="G154" s="699"/>
    </row>
    <row r="155" spans="1:7" ht="19.5" thickBot="1">
      <c r="A155" s="700" t="s">
        <v>3</v>
      </c>
      <c r="B155" s="701"/>
      <c r="C155" s="701"/>
      <c r="D155" s="701"/>
      <c r="E155" s="701"/>
      <c r="F155" s="701"/>
      <c r="G155" s="702"/>
    </row>
    <row r="156" spans="1:7" ht="18.75">
      <c r="A156" s="104" t="s">
        <v>4</v>
      </c>
      <c r="B156" s="105" t="s">
        <v>5</v>
      </c>
      <c r="C156" s="105" t="s">
        <v>6</v>
      </c>
      <c r="D156" s="105" t="s">
        <v>7</v>
      </c>
      <c r="E156" s="105" t="s">
        <v>8</v>
      </c>
      <c r="F156" s="105" t="s">
        <v>9</v>
      </c>
      <c r="G156" s="106" t="s">
        <v>10</v>
      </c>
    </row>
    <row r="157" spans="1:7" ht="19.5" thickBot="1">
      <c r="A157" s="107"/>
      <c r="B157" s="108" t="s">
        <v>13</v>
      </c>
      <c r="C157" s="108" t="s">
        <v>14</v>
      </c>
      <c r="D157" s="108" t="s">
        <v>15</v>
      </c>
      <c r="E157" s="108"/>
      <c r="F157" s="108"/>
      <c r="G157" s="109"/>
    </row>
    <row r="158" spans="1:7" ht="18.75">
      <c r="A158" s="110">
        <v>1</v>
      </c>
      <c r="B158" s="722" t="s">
        <v>16</v>
      </c>
      <c r="C158" s="722"/>
      <c r="D158" s="722"/>
      <c r="E158" s="722"/>
      <c r="F158" s="722"/>
      <c r="G158" s="723"/>
    </row>
    <row r="159" spans="1:7" ht="18.75">
      <c r="A159" s="117" t="s">
        <v>369</v>
      </c>
      <c r="B159" s="123" t="s">
        <v>465</v>
      </c>
      <c r="C159" s="124" t="s">
        <v>22</v>
      </c>
      <c r="D159" s="124">
        <v>1</v>
      </c>
      <c r="E159" s="125">
        <v>560.01</v>
      </c>
      <c r="F159" s="126">
        <f>D159*E159</f>
        <v>560.01</v>
      </c>
      <c r="G159" s="127" t="s">
        <v>484</v>
      </c>
    </row>
    <row r="160" spans="1:7" ht="18.75">
      <c r="A160" s="117" t="s">
        <v>375</v>
      </c>
      <c r="B160" s="123" t="s">
        <v>465</v>
      </c>
      <c r="C160" s="124" t="s">
        <v>22</v>
      </c>
      <c r="D160" s="124">
        <v>2</v>
      </c>
      <c r="E160" s="125">
        <v>273.67</v>
      </c>
      <c r="F160" s="126">
        <f>D160*E160</f>
        <v>547.34</v>
      </c>
      <c r="G160" s="127" t="s">
        <v>485</v>
      </c>
    </row>
    <row r="161" spans="1:7" ht="18.75">
      <c r="A161" s="117" t="s">
        <v>377</v>
      </c>
      <c r="B161" s="123" t="s">
        <v>465</v>
      </c>
      <c r="C161" s="124" t="s">
        <v>22</v>
      </c>
      <c r="D161" s="124">
        <v>1</v>
      </c>
      <c r="E161" s="125">
        <v>423.61</v>
      </c>
      <c r="F161" s="126">
        <f>D161*E161</f>
        <v>423.61</v>
      </c>
      <c r="G161" s="127" t="s">
        <v>481</v>
      </c>
    </row>
    <row r="162" spans="1:7" ht="18.75">
      <c r="A162" s="117" t="s">
        <v>283</v>
      </c>
      <c r="B162" s="123" t="s">
        <v>465</v>
      </c>
      <c r="C162" s="124" t="s">
        <v>19</v>
      </c>
      <c r="D162" s="124">
        <v>6</v>
      </c>
      <c r="E162" s="125">
        <v>146.36</v>
      </c>
      <c r="F162" s="126">
        <f>D162*E162</f>
        <v>878.1600000000001</v>
      </c>
      <c r="G162" s="127" t="s">
        <v>486</v>
      </c>
    </row>
    <row r="163" spans="1:7" ht="18.75">
      <c r="A163" s="117"/>
      <c r="B163" s="118" t="s">
        <v>21</v>
      </c>
      <c r="C163" s="119" t="s">
        <v>22</v>
      </c>
      <c r="D163" s="119">
        <v>3</v>
      </c>
      <c r="E163" s="120">
        <v>16.12</v>
      </c>
      <c r="F163" s="121">
        <f>D163*E163</f>
        <v>48.36</v>
      </c>
      <c r="G163" s="122" t="s">
        <v>64</v>
      </c>
    </row>
    <row r="164" spans="1:7" ht="19.5" thickBot="1">
      <c r="A164" s="191"/>
      <c r="B164" s="192" t="s">
        <v>30</v>
      </c>
      <c r="C164" s="193" t="s">
        <v>22</v>
      </c>
      <c r="D164" s="194"/>
      <c r="E164" s="192"/>
      <c r="F164" s="195">
        <f>SUM(F159:F163)</f>
        <v>2457.48</v>
      </c>
      <c r="G164" s="196"/>
    </row>
    <row r="165" spans="1:7" ht="18.75">
      <c r="A165" s="258">
        <v>2</v>
      </c>
      <c r="B165" s="724" t="s">
        <v>77</v>
      </c>
      <c r="C165" s="725"/>
      <c r="D165" s="725"/>
      <c r="E165" s="725"/>
      <c r="F165" s="725"/>
      <c r="G165" s="726"/>
    </row>
    <row r="166" spans="1:7" ht="19.5" thickBot="1">
      <c r="A166" s="259"/>
      <c r="B166" s="260"/>
      <c r="C166" s="261"/>
      <c r="D166" s="262"/>
      <c r="E166" s="263"/>
      <c r="F166" s="264"/>
      <c r="G166" s="265"/>
    </row>
    <row r="167" spans="1:7" ht="19.5" thickBot="1">
      <c r="A167" s="266"/>
      <c r="B167" s="267" t="s">
        <v>55</v>
      </c>
      <c r="C167" s="193" t="s">
        <v>19</v>
      </c>
      <c r="D167" s="268">
        <f>SUM(D166:D166)</f>
        <v>0</v>
      </c>
      <c r="E167" s="192"/>
      <c r="F167" s="195">
        <f>SUM(F166:F166)</f>
        <v>0</v>
      </c>
      <c r="G167" s="196"/>
    </row>
    <row r="168" spans="1:7" ht="19.5" thickBot="1">
      <c r="A168" s="135"/>
      <c r="B168" s="136" t="s">
        <v>31</v>
      </c>
      <c r="C168" s="136"/>
      <c r="D168" s="137"/>
      <c r="E168" s="138"/>
      <c r="F168" s="139">
        <f>F164+F167</f>
        <v>2457.48</v>
      </c>
      <c r="G168" s="140"/>
    </row>
    <row r="169" spans="1:7" ht="19.5" thickBot="1">
      <c r="A169" s="141">
        <v>3</v>
      </c>
      <c r="B169" s="142" t="s">
        <v>32</v>
      </c>
      <c r="C169" s="143" t="s">
        <v>33</v>
      </c>
      <c r="D169" s="230">
        <v>22</v>
      </c>
      <c r="E169" s="197"/>
      <c r="F169" s="198">
        <v>28142.845400000002</v>
      </c>
      <c r="G169" s="147" t="s">
        <v>34</v>
      </c>
    </row>
    <row r="170" spans="1:7" ht="38.25" thickBot="1">
      <c r="A170" s="148">
        <v>4</v>
      </c>
      <c r="B170" s="149" t="s">
        <v>36</v>
      </c>
      <c r="C170" s="150" t="s">
        <v>33</v>
      </c>
      <c r="D170" s="197">
        <v>3.5</v>
      </c>
      <c r="E170" s="197"/>
      <c r="F170" s="199">
        <v>9098.9</v>
      </c>
      <c r="G170" s="153" t="s">
        <v>34</v>
      </c>
    </row>
    <row r="171" spans="1:7" ht="19.5" thickBot="1">
      <c r="A171" s="154"/>
      <c r="B171" s="155" t="s">
        <v>37</v>
      </c>
      <c r="C171" s="156"/>
      <c r="D171" s="156"/>
      <c r="E171" s="157"/>
      <c r="F171" s="158">
        <f>F168+F169+F170</f>
        <v>39699.2254</v>
      </c>
      <c r="G171" s="159"/>
    </row>
    <row r="172" spans="1:7" ht="19.5" thickBot="1">
      <c r="A172" s="160"/>
      <c r="B172" s="161" t="s">
        <v>38</v>
      </c>
      <c r="C172" s="162"/>
      <c r="D172" s="162"/>
      <c r="E172" s="163"/>
      <c r="F172" s="164">
        <f>F171*1.18</f>
        <v>46845.085972</v>
      </c>
      <c r="G172" s="165"/>
    </row>
    <row r="173" spans="1:7" ht="19.5" thickBot="1">
      <c r="A173" s="200" t="s">
        <v>39</v>
      </c>
      <c r="B173" s="201"/>
      <c r="C173" s="201"/>
      <c r="D173" s="202"/>
      <c r="E173" s="201"/>
      <c r="F173" s="201"/>
      <c r="G173" s="203"/>
    </row>
    <row r="174" spans="1:7" ht="18.75">
      <c r="A174" s="204" t="s">
        <v>4</v>
      </c>
      <c r="B174" s="205" t="s">
        <v>5</v>
      </c>
      <c r="C174" s="205" t="s">
        <v>6</v>
      </c>
      <c r="D174" s="205" t="s">
        <v>7</v>
      </c>
      <c r="E174" s="205" t="s">
        <v>8</v>
      </c>
      <c r="F174" s="205" t="s">
        <v>9</v>
      </c>
      <c r="G174" s="206" t="s">
        <v>10</v>
      </c>
    </row>
    <row r="175" spans="1:7" ht="19.5" thickBot="1">
      <c r="A175" s="173"/>
      <c r="B175" s="174" t="s">
        <v>13</v>
      </c>
      <c r="C175" s="174" t="s">
        <v>14</v>
      </c>
      <c r="D175" s="174" t="s">
        <v>15</v>
      </c>
      <c r="E175" s="174"/>
      <c r="F175" s="174"/>
      <c r="G175" s="175"/>
    </row>
    <row r="176" spans="1:7" ht="19.5" thickBot="1">
      <c r="A176" s="258">
        <v>1</v>
      </c>
      <c r="B176" s="724" t="s">
        <v>68</v>
      </c>
      <c r="C176" s="725"/>
      <c r="D176" s="725"/>
      <c r="E176" s="725"/>
      <c r="F176" s="725"/>
      <c r="G176" s="726"/>
    </row>
    <row r="177" spans="1:7" ht="19.5" thickBot="1">
      <c r="A177" s="326">
        <v>1</v>
      </c>
      <c r="B177" s="329" t="s">
        <v>465</v>
      </c>
      <c r="C177" s="328" t="s">
        <v>19</v>
      </c>
      <c r="D177" s="442">
        <v>5</v>
      </c>
      <c r="E177" s="443">
        <v>278.96</v>
      </c>
      <c r="F177" s="330">
        <f>D177*E177</f>
        <v>1394.8</v>
      </c>
      <c r="G177" s="444" t="s">
        <v>487</v>
      </c>
    </row>
    <row r="178" spans="1:7" ht="19.5" thickBot="1">
      <c r="A178" s="415"/>
      <c r="B178" s="282" t="s">
        <v>55</v>
      </c>
      <c r="C178" s="216" t="s">
        <v>19</v>
      </c>
      <c r="D178" s="416">
        <f>SUM(D177:D177)</f>
        <v>5</v>
      </c>
      <c r="E178" s="215"/>
      <c r="F178" s="217">
        <f>SUM(F177:F177)</f>
        <v>1394.8</v>
      </c>
      <c r="G178" s="218"/>
    </row>
    <row r="179" spans="1:7" ht="19.5" thickBot="1">
      <c r="A179" s="176"/>
      <c r="B179" s="177" t="s">
        <v>40</v>
      </c>
      <c r="C179" s="178"/>
      <c r="D179" s="178"/>
      <c r="E179" s="177"/>
      <c r="F179" s="179">
        <f>F178</f>
        <v>1394.8</v>
      </c>
      <c r="G179" s="180"/>
    </row>
    <row r="180" spans="1:7" ht="19.5" thickBot="1">
      <c r="A180" s="181"/>
      <c r="B180" s="182" t="s">
        <v>38</v>
      </c>
      <c r="C180" s="183"/>
      <c r="D180" s="183"/>
      <c r="E180" s="182"/>
      <c r="F180" s="184">
        <f>F179*1.18</f>
        <v>1645.8639999999998</v>
      </c>
      <c r="G180" s="185"/>
    </row>
    <row r="181" spans="1:7" ht="18.75">
      <c r="A181" s="186"/>
      <c r="B181" s="187" t="s">
        <v>41</v>
      </c>
      <c r="C181" s="186"/>
      <c r="D181" s="188">
        <f>F171+F179</f>
        <v>41094.025400000006</v>
      </c>
      <c r="E181" s="188"/>
      <c r="F181" s="188"/>
      <c r="G181" s="189"/>
    </row>
    <row r="182" spans="1:7" ht="18.75">
      <c r="A182" s="186"/>
      <c r="B182" s="187" t="s">
        <v>42</v>
      </c>
      <c r="C182" s="186"/>
      <c r="D182" s="696">
        <f>D181*1.18</f>
        <v>48490.949972</v>
      </c>
      <c r="E182" s="696"/>
      <c r="F182" s="696"/>
      <c r="G182" s="189"/>
    </row>
    <row r="183" spans="1:7" ht="20.25">
      <c r="A183" s="699" t="s">
        <v>0</v>
      </c>
      <c r="B183" s="699"/>
      <c r="C183" s="699"/>
      <c r="D183" s="699"/>
      <c r="E183" s="699"/>
      <c r="F183" s="699"/>
      <c r="G183" s="699"/>
    </row>
    <row r="184" spans="1:7" ht="20.25">
      <c r="A184" s="731" t="s">
        <v>469</v>
      </c>
      <c r="B184" s="699"/>
      <c r="C184" s="699"/>
      <c r="D184" s="699"/>
      <c r="E184" s="699"/>
      <c r="F184" s="699"/>
      <c r="G184" s="732"/>
    </row>
    <row r="185" spans="1:7" ht="21" thickBot="1">
      <c r="A185" s="699" t="s">
        <v>80</v>
      </c>
      <c r="B185" s="699"/>
      <c r="C185" s="699"/>
      <c r="D185" s="699"/>
      <c r="E185" s="699"/>
      <c r="F185" s="699"/>
      <c r="G185" s="699"/>
    </row>
    <row r="186" spans="1:7" ht="19.5" thickBot="1">
      <c r="A186" s="700" t="s">
        <v>3</v>
      </c>
      <c r="B186" s="701"/>
      <c r="C186" s="701"/>
      <c r="D186" s="701"/>
      <c r="E186" s="701"/>
      <c r="F186" s="701"/>
      <c r="G186" s="702"/>
    </row>
    <row r="187" spans="1:7" ht="18.75">
      <c r="A187" s="104" t="s">
        <v>4</v>
      </c>
      <c r="B187" s="105" t="s">
        <v>5</v>
      </c>
      <c r="C187" s="105" t="s">
        <v>6</v>
      </c>
      <c r="D187" s="105" t="s">
        <v>7</v>
      </c>
      <c r="E187" s="105" t="s">
        <v>8</v>
      </c>
      <c r="F187" s="105" t="s">
        <v>9</v>
      </c>
      <c r="G187" s="106" t="s">
        <v>10</v>
      </c>
    </row>
    <row r="188" spans="1:7" ht="19.5" thickBot="1">
      <c r="A188" s="107"/>
      <c r="B188" s="108" t="s">
        <v>13</v>
      </c>
      <c r="C188" s="108" t="s">
        <v>14</v>
      </c>
      <c r="D188" s="108" t="s">
        <v>15</v>
      </c>
      <c r="E188" s="108"/>
      <c r="F188" s="108"/>
      <c r="G188" s="109"/>
    </row>
    <row r="189" spans="1:7" ht="19.5" thickBot="1">
      <c r="A189" s="219">
        <v>2</v>
      </c>
      <c r="B189" s="697" t="s">
        <v>16</v>
      </c>
      <c r="C189" s="697"/>
      <c r="D189" s="697"/>
      <c r="E189" s="697"/>
      <c r="F189" s="697"/>
      <c r="G189" s="698"/>
    </row>
    <row r="190" spans="1:7" ht="18.75">
      <c r="A190" s="221" t="s">
        <v>367</v>
      </c>
      <c r="B190" s="647" t="s">
        <v>465</v>
      </c>
      <c r="C190" s="223" t="s">
        <v>22</v>
      </c>
      <c r="D190" s="223">
        <v>3</v>
      </c>
      <c r="E190" s="224">
        <v>248.92</v>
      </c>
      <c r="F190" s="225">
        <f>D190*E190</f>
        <v>746.76</v>
      </c>
      <c r="G190" s="226" t="s">
        <v>488</v>
      </c>
    </row>
    <row r="191" spans="1:7" ht="18.75">
      <c r="A191" s="117" t="s">
        <v>369</v>
      </c>
      <c r="B191" s="426" t="s">
        <v>465</v>
      </c>
      <c r="C191" s="124" t="s">
        <v>22</v>
      </c>
      <c r="D191" s="124">
        <v>1</v>
      </c>
      <c r="E191" s="125">
        <v>1181</v>
      </c>
      <c r="F191" s="126">
        <f>D191*E191</f>
        <v>1181</v>
      </c>
      <c r="G191" s="127" t="s">
        <v>489</v>
      </c>
    </row>
    <row r="192" spans="1:7" ht="19.5" thickBot="1">
      <c r="A192" s="117" t="s">
        <v>375</v>
      </c>
      <c r="B192" s="426" t="s">
        <v>465</v>
      </c>
      <c r="C192" s="124" t="s">
        <v>22</v>
      </c>
      <c r="D192" s="124">
        <v>3</v>
      </c>
      <c r="E192" s="125">
        <v>423.61</v>
      </c>
      <c r="F192" s="126">
        <f>D192*E192</f>
        <v>1270.83</v>
      </c>
      <c r="G192" s="127" t="s">
        <v>490</v>
      </c>
    </row>
    <row r="193" spans="1:7" ht="19.5" thickBot="1">
      <c r="A193" s="214"/>
      <c r="B193" s="215" t="s">
        <v>30</v>
      </c>
      <c r="C193" s="216" t="s">
        <v>22</v>
      </c>
      <c r="D193" s="229"/>
      <c r="E193" s="215"/>
      <c r="F193" s="217">
        <f>SUM(F190:F192)</f>
        <v>3198.59</v>
      </c>
      <c r="G193" s="218"/>
    </row>
    <row r="194" spans="1:7" ht="19.5" thickBot="1">
      <c r="A194" s="135"/>
      <c r="B194" s="136" t="s">
        <v>31</v>
      </c>
      <c r="C194" s="136"/>
      <c r="D194" s="137"/>
      <c r="E194" s="138"/>
      <c r="F194" s="139">
        <f>F193</f>
        <v>3198.59</v>
      </c>
      <c r="G194" s="140"/>
    </row>
    <row r="195" spans="1:7" ht="19.5" thickBot="1">
      <c r="A195" s="141">
        <v>4</v>
      </c>
      <c r="B195" s="142" t="s">
        <v>32</v>
      </c>
      <c r="C195" s="143" t="s">
        <v>33</v>
      </c>
      <c r="D195" s="230">
        <v>14.1</v>
      </c>
      <c r="E195" s="197"/>
      <c r="F195" s="198">
        <v>27127.78567</v>
      </c>
      <c r="G195" s="147" t="s">
        <v>34</v>
      </c>
    </row>
    <row r="196" spans="1:7" ht="38.25" thickBot="1">
      <c r="A196" s="148">
        <v>5</v>
      </c>
      <c r="B196" s="149" t="s">
        <v>36</v>
      </c>
      <c r="C196" s="150" t="s">
        <v>33</v>
      </c>
      <c r="D196" s="197">
        <v>17</v>
      </c>
      <c r="E196" s="197"/>
      <c r="F196" s="199">
        <v>17619.18</v>
      </c>
      <c r="G196" s="153" t="s">
        <v>34</v>
      </c>
    </row>
    <row r="197" spans="1:7" ht="19.5" thickBot="1">
      <c r="A197" s="154"/>
      <c r="B197" s="155" t="s">
        <v>37</v>
      </c>
      <c r="C197" s="156"/>
      <c r="D197" s="156"/>
      <c r="E197" s="157"/>
      <c r="F197" s="158">
        <f>F194+F195+F196</f>
        <v>47945.55567</v>
      </c>
      <c r="G197" s="159"/>
    </row>
    <row r="198" spans="1:7" ht="19.5" thickBot="1">
      <c r="A198" s="160"/>
      <c r="B198" s="161" t="s">
        <v>38</v>
      </c>
      <c r="C198" s="162"/>
      <c r="D198" s="162"/>
      <c r="E198" s="163"/>
      <c r="F198" s="164">
        <f>F197*1.18</f>
        <v>56575.755690599995</v>
      </c>
      <c r="G198" s="165"/>
    </row>
    <row r="199" spans="1:7" ht="18.75">
      <c r="A199" s="186"/>
      <c r="B199" s="187" t="s">
        <v>41</v>
      </c>
      <c r="C199" s="186"/>
      <c r="D199" s="188">
        <f>F189+F197</f>
        <v>47945.55567</v>
      </c>
      <c r="E199" s="188"/>
      <c r="F199" s="188"/>
      <c r="G199" s="189"/>
    </row>
    <row r="200" spans="1:7" ht="18.75">
      <c r="A200" s="186"/>
      <c r="B200" s="187" t="s">
        <v>42</v>
      </c>
      <c r="C200" s="186"/>
      <c r="D200" s="696">
        <f>D199*1.18</f>
        <v>56575.755690599995</v>
      </c>
      <c r="E200" s="696"/>
      <c r="F200" s="696"/>
      <c r="G200" s="189"/>
    </row>
    <row r="201" spans="1:7" ht="20.25">
      <c r="A201" s="699" t="s">
        <v>0</v>
      </c>
      <c r="B201" s="699"/>
      <c r="C201" s="699"/>
      <c r="D201" s="699"/>
      <c r="E201" s="699"/>
      <c r="F201" s="699"/>
      <c r="G201" s="699"/>
    </row>
    <row r="202" spans="1:7" ht="20.25">
      <c r="A202" s="699" t="s">
        <v>469</v>
      </c>
      <c r="B202" s="699"/>
      <c r="C202" s="699"/>
      <c r="D202" s="699"/>
      <c r="E202" s="699"/>
      <c r="F202" s="699"/>
      <c r="G202" s="699"/>
    </row>
    <row r="203" spans="1:7" ht="21" thickBot="1">
      <c r="A203" s="699" t="s">
        <v>85</v>
      </c>
      <c r="B203" s="699"/>
      <c r="C203" s="699"/>
      <c r="D203" s="699"/>
      <c r="E203" s="699"/>
      <c r="F203" s="699"/>
      <c r="G203" s="699"/>
    </row>
    <row r="204" spans="1:7" ht="19.5" thickBot="1">
      <c r="A204" s="708" t="s">
        <v>3</v>
      </c>
      <c r="B204" s="709"/>
      <c r="C204" s="709"/>
      <c r="D204" s="709"/>
      <c r="E204" s="709"/>
      <c r="F204" s="709"/>
      <c r="G204" s="710"/>
    </row>
    <row r="205" spans="1:7" ht="18.75">
      <c r="A205" s="104" t="s">
        <v>4</v>
      </c>
      <c r="B205" s="105" t="s">
        <v>5</v>
      </c>
      <c r="C205" s="105" t="s">
        <v>6</v>
      </c>
      <c r="D205" s="105" t="s">
        <v>7</v>
      </c>
      <c r="E205" s="105" t="s">
        <v>8</v>
      </c>
      <c r="F205" s="105" t="s">
        <v>9</v>
      </c>
      <c r="G205" s="106" t="s">
        <v>10</v>
      </c>
    </row>
    <row r="206" spans="1:7" ht="18.75">
      <c r="A206" s="107"/>
      <c r="B206" s="108" t="s">
        <v>13</v>
      </c>
      <c r="C206" s="108" t="s">
        <v>14</v>
      </c>
      <c r="D206" s="108" t="s">
        <v>15</v>
      </c>
      <c r="E206" s="108"/>
      <c r="F206" s="108"/>
      <c r="G206" s="109"/>
    </row>
    <row r="207" spans="1:7" ht="18.75">
      <c r="A207" s="117" t="s">
        <v>285</v>
      </c>
      <c r="B207" s="123" t="s">
        <v>465</v>
      </c>
      <c r="C207" s="124" t="s">
        <v>22</v>
      </c>
      <c r="D207" s="124">
        <v>3</v>
      </c>
      <c r="E207" s="125">
        <v>273.67</v>
      </c>
      <c r="F207" s="284">
        <v>2463.03</v>
      </c>
      <c r="G207" s="127" t="s">
        <v>491</v>
      </c>
    </row>
    <row r="208" spans="1:7" ht="18.75">
      <c r="A208" s="117" t="s">
        <v>287</v>
      </c>
      <c r="B208" s="123" t="s">
        <v>465</v>
      </c>
      <c r="C208" s="124" t="s">
        <v>19</v>
      </c>
      <c r="D208" s="124">
        <v>5.4</v>
      </c>
      <c r="E208" s="125">
        <v>97.57</v>
      </c>
      <c r="F208" s="284">
        <f>D208*E208</f>
        <v>526.878</v>
      </c>
      <c r="G208" s="127" t="s">
        <v>492</v>
      </c>
    </row>
    <row r="209" spans="1:7" ht="18.75">
      <c r="A209" s="117"/>
      <c r="B209" s="118" t="s">
        <v>21</v>
      </c>
      <c r="C209" s="119" t="s">
        <v>22</v>
      </c>
      <c r="D209" s="119">
        <v>3</v>
      </c>
      <c r="E209" s="120">
        <v>16.12</v>
      </c>
      <c r="F209" s="434">
        <f>D209*E209</f>
        <v>48.36</v>
      </c>
      <c r="G209" s="122" t="s">
        <v>492</v>
      </c>
    </row>
    <row r="210" spans="1:7" ht="18.75">
      <c r="A210" s="117" t="s">
        <v>289</v>
      </c>
      <c r="B210" s="426" t="s">
        <v>465</v>
      </c>
      <c r="C210" s="124" t="s">
        <v>22</v>
      </c>
      <c r="D210" s="124">
        <v>9</v>
      </c>
      <c r="E210" s="125">
        <v>248.92</v>
      </c>
      <c r="F210" s="284">
        <f>D210*E210</f>
        <v>2240.2799999999997</v>
      </c>
      <c r="G210" s="127" t="s">
        <v>493</v>
      </c>
    </row>
    <row r="211" spans="1:7" ht="19.5" thickBot="1">
      <c r="A211" s="117" t="s">
        <v>292</v>
      </c>
      <c r="B211" s="426" t="s">
        <v>465</v>
      </c>
      <c r="C211" s="124" t="s">
        <v>22</v>
      </c>
      <c r="D211" s="124">
        <v>1</v>
      </c>
      <c r="E211" s="125">
        <v>312.78</v>
      </c>
      <c r="F211" s="284">
        <f>D211*E211</f>
        <v>312.78</v>
      </c>
      <c r="G211" s="127" t="s">
        <v>494</v>
      </c>
    </row>
    <row r="212" spans="1:7" ht="19.5" thickBot="1">
      <c r="A212" s="285"/>
      <c r="B212" s="286" t="s">
        <v>30</v>
      </c>
      <c r="C212" s="286"/>
      <c r="D212" s="287"/>
      <c r="E212" s="286"/>
      <c r="F212" s="288">
        <f>SUM(F207:F211)</f>
        <v>5591.328</v>
      </c>
      <c r="G212" s="289"/>
    </row>
    <row r="213" spans="1:7" ht="19.5" thickBot="1">
      <c r="A213" s="290"/>
      <c r="B213" s="286" t="s">
        <v>31</v>
      </c>
      <c r="C213" s="286"/>
      <c r="D213" s="286"/>
      <c r="E213" s="286"/>
      <c r="F213" s="288">
        <f>F212</f>
        <v>5591.328</v>
      </c>
      <c r="G213" s="291"/>
    </row>
    <row r="214" spans="1:7" ht="19.5" thickBot="1">
      <c r="A214" s="292">
        <v>6</v>
      </c>
      <c r="B214" s="293" t="s">
        <v>32</v>
      </c>
      <c r="C214" s="287" t="s">
        <v>33</v>
      </c>
      <c r="D214" s="294">
        <v>3</v>
      </c>
      <c r="E214" s="286"/>
      <c r="F214" s="436">
        <v>3785.4920999999995</v>
      </c>
      <c r="G214" s="291" t="s">
        <v>34</v>
      </c>
    </row>
    <row r="215" spans="1:7" ht="19.5" thickBot="1">
      <c r="A215" s="296">
        <v>7</v>
      </c>
      <c r="B215" s="297" t="s">
        <v>36</v>
      </c>
      <c r="C215" s="298" t="s">
        <v>33</v>
      </c>
      <c r="D215" s="298">
        <v>10.3</v>
      </c>
      <c r="E215" s="299"/>
      <c r="F215" s="437">
        <v>8690.297</v>
      </c>
      <c r="G215" s="300" t="s">
        <v>34</v>
      </c>
    </row>
    <row r="216" spans="1:7" ht="19.5" thickBot="1">
      <c r="A216" s="290"/>
      <c r="B216" s="301" t="s">
        <v>37</v>
      </c>
      <c r="C216" s="286"/>
      <c r="D216" s="286"/>
      <c r="E216" s="286"/>
      <c r="F216" s="302">
        <f>F213+F214+F215</f>
        <v>18067.117100000003</v>
      </c>
      <c r="G216" s="291"/>
    </row>
    <row r="217" spans="1:7" ht="19.5" thickBot="1">
      <c r="A217" s="290"/>
      <c r="B217" s="286" t="s">
        <v>38</v>
      </c>
      <c r="C217" s="286"/>
      <c r="D217" s="286"/>
      <c r="E217" s="286"/>
      <c r="F217" s="288">
        <f>F216*1.18</f>
        <v>21319.198178000002</v>
      </c>
      <c r="G217" s="291"/>
    </row>
    <row r="218" spans="1:7" ht="19.5" thickBot="1">
      <c r="A218" s="200" t="s">
        <v>39</v>
      </c>
      <c r="B218" s="201"/>
      <c r="C218" s="201"/>
      <c r="D218" s="202"/>
      <c r="E218" s="201"/>
      <c r="F218" s="201"/>
      <c r="G218" s="203"/>
    </row>
    <row r="219" spans="1:7" ht="12.75">
      <c r="A219" s="714" t="s">
        <v>4</v>
      </c>
      <c r="B219" s="716" t="s">
        <v>90</v>
      </c>
      <c r="C219" s="718" t="s">
        <v>91</v>
      </c>
      <c r="D219" s="716" t="s">
        <v>92</v>
      </c>
      <c r="E219" s="718" t="s">
        <v>8</v>
      </c>
      <c r="F219" s="718" t="s">
        <v>9</v>
      </c>
      <c r="G219" s="706" t="s">
        <v>10</v>
      </c>
    </row>
    <row r="220" spans="1:7" ht="29.25" customHeight="1" thickBot="1">
      <c r="A220" s="715"/>
      <c r="B220" s="717"/>
      <c r="C220" s="719"/>
      <c r="D220" s="717"/>
      <c r="E220" s="719"/>
      <c r="F220" s="719"/>
      <c r="G220" s="707"/>
    </row>
    <row r="221" spans="1:7" ht="19.5" thickBot="1">
      <c r="A221" s="292">
        <v>1</v>
      </c>
      <c r="B221" s="293" t="s">
        <v>68</v>
      </c>
      <c r="C221" s="293"/>
      <c r="D221" s="293"/>
      <c r="E221" s="286"/>
      <c r="F221" s="286"/>
      <c r="G221" s="291"/>
    </row>
    <row r="222" spans="1:7" ht="19.5" thickBot="1">
      <c r="A222" s="427">
        <v>6</v>
      </c>
      <c r="B222" s="428" t="s">
        <v>495</v>
      </c>
      <c r="C222" s="428" t="s">
        <v>22</v>
      </c>
      <c r="D222" s="428">
        <v>4</v>
      </c>
      <c r="E222" s="428">
        <v>279</v>
      </c>
      <c r="F222" s="552">
        <v>1115.84</v>
      </c>
      <c r="G222" s="430" t="s">
        <v>496</v>
      </c>
    </row>
    <row r="223" spans="1:7" ht="19.5" thickBot="1">
      <c r="A223" s="176"/>
      <c r="B223" s="286" t="s">
        <v>55</v>
      </c>
      <c r="C223" s="286"/>
      <c r="D223" s="286">
        <f>SUM(D222)</f>
        <v>4</v>
      </c>
      <c r="E223" s="286"/>
      <c r="F223" s="288">
        <f>SUM(F222:F222)</f>
        <v>1115.84</v>
      </c>
      <c r="G223" s="291"/>
    </row>
    <row r="224" spans="1:7" ht="19.5" thickBot="1">
      <c r="A224" s="290"/>
      <c r="B224" s="301" t="s">
        <v>40</v>
      </c>
      <c r="C224" s="286"/>
      <c r="D224" s="286"/>
      <c r="E224" s="286"/>
      <c r="F224" s="302">
        <f>F223</f>
        <v>1115.84</v>
      </c>
      <c r="G224" s="291"/>
    </row>
    <row r="225" spans="1:7" ht="19.5" thickBot="1">
      <c r="A225" s="290"/>
      <c r="B225" s="286" t="s">
        <v>38</v>
      </c>
      <c r="C225" s="286"/>
      <c r="D225" s="286"/>
      <c r="E225" s="286"/>
      <c r="F225" s="288">
        <f>F224*1.18</f>
        <v>1316.6911999999998</v>
      </c>
      <c r="G225" s="291"/>
    </row>
    <row r="226" spans="1:7" ht="18.75">
      <c r="A226" s="187"/>
      <c r="B226" s="187" t="s">
        <v>41</v>
      </c>
      <c r="C226" s="187"/>
      <c r="D226" s="307"/>
      <c r="E226" s="308">
        <f>F224+F216</f>
        <v>19182.957100000003</v>
      </c>
      <c r="F226" s="187"/>
      <c r="G226" s="187"/>
    </row>
    <row r="227" spans="1:7" ht="18.75">
      <c r="A227" s="187"/>
      <c r="B227" s="187" t="s">
        <v>42</v>
      </c>
      <c r="C227" s="187"/>
      <c r="D227" s="307">
        <f>E226*1.18</f>
        <v>22635.889378000003</v>
      </c>
      <c r="E227" s="187"/>
      <c r="F227" s="187"/>
      <c r="G227" s="187"/>
    </row>
    <row r="228" spans="1:7" ht="20.25">
      <c r="A228" s="699" t="s">
        <v>0</v>
      </c>
      <c r="B228" s="699"/>
      <c r="C228" s="699"/>
      <c r="D228" s="699"/>
      <c r="E228" s="699"/>
      <c r="F228" s="699"/>
      <c r="G228" s="699"/>
    </row>
    <row r="229" spans="1:7" ht="20.25">
      <c r="A229" s="699" t="s">
        <v>469</v>
      </c>
      <c r="B229" s="699"/>
      <c r="C229" s="699"/>
      <c r="D229" s="699"/>
      <c r="E229" s="699"/>
      <c r="F229" s="699"/>
      <c r="G229" s="699"/>
    </row>
    <row r="230" spans="1:7" ht="21" thickBot="1">
      <c r="A230" s="699" t="s">
        <v>94</v>
      </c>
      <c r="B230" s="699"/>
      <c r="C230" s="699"/>
      <c r="D230" s="699"/>
      <c r="E230" s="699"/>
      <c r="F230" s="699"/>
      <c r="G230" s="699"/>
    </row>
    <row r="231" spans="1:7" ht="19.5" thickBot="1">
      <c r="A231" s="700" t="s">
        <v>3</v>
      </c>
      <c r="B231" s="701"/>
      <c r="C231" s="701"/>
      <c r="D231" s="701"/>
      <c r="E231" s="701"/>
      <c r="F231" s="701"/>
      <c r="G231" s="702"/>
    </row>
    <row r="232" spans="1:7" ht="18.75">
      <c r="A232" s="104" t="s">
        <v>4</v>
      </c>
      <c r="B232" s="105" t="s">
        <v>5</v>
      </c>
      <c r="C232" s="105" t="s">
        <v>6</v>
      </c>
      <c r="D232" s="105" t="s">
        <v>7</v>
      </c>
      <c r="E232" s="105" t="s">
        <v>8</v>
      </c>
      <c r="F232" s="105" t="s">
        <v>9</v>
      </c>
      <c r="G232" s="106" t="s">
        <v>10</v>
      </c>
    </row>
    <row r="233" spans="1:7" ht="19.5" thickBot="1">
      <c r="A233" s="107"/>
      <c r="B233" s="108" t="s">
        <v>13</v>
      </c>
      <c r="C233" s="108" t="s">
        <v>14</v>
      </c>
      <c r="D233" s="108" t="s">
        <v>15</v>
      </c>
      <c r="E233" s="108"/>
      <c r="F233" s="108"/>
      <c r="G233" s="109"/>
    </row>
    <row r="234" spans="1:7" ht="18.75">
      <c r="A234" s="368">
        <v>1</v>
      </c>
      <c r="B234" s="782" t="s">
        <v>497</v>
      </c>
      <c r="C234" s="783"/>
      <c r="D234" s="783"/>
      <c r="E234" s="783"/>
      <c r="F234" s="783"/>
      <c r="G234" s="784"/>
    </row>
    <row r="235" spans="1:7" ht="19.5" thickBot="1">
      <c r="A235" s="648">
        <v>4</v>
      </c>
      <c r="B235" s="421" t="s">
        <v>495</v>
      </c>
      <c r="C235" s="447" t="s">
        <v>19</v>
      </c>
      <c r="D235" s="447">
        <v>9.1</v>
      </c>
      <c r="E235" s="649">
        <v>801</v>
      </c>
      <c r="F235" s="650">
        <f>D235*E235</f>
        <v>7289.099999999999</v>
      </c>
      <c r="G235" s="559"/>
    </row>
    <row r="236" spans="1:7" ht="19.5" thickBot="1">
      <c r="A236" s="415"/>
      <c r="B236" s="617" t="s">
        <v>55</v>
      </c>
      <c r="C236" s="216" t="s">
        <v>19</v>
      </c>
      <c r="D236" s="619">
        <f>SUM(D235:D235)</f>
        <v>9.1</v>
      </c>
      <c r="E236" s="651"/>
      <c r="F236" s="621">
        <f>SUM(F235:F235)</f>
        <v>7289.099999999999</v>
      </c>
      <c r="G236" s="622"/>
    </row>
    <row r="237" spans="1:7" ht="19.5" thickBot="1">
      <c r="A237" s="219">
        <v>2</v>
      </c>
      <c r="B237" s="697" t="s">
        <v>16</v>
      </c>
      <c r="C237" s="697"/>
      <c r="D237" s="697"/>
      <c r="E237" s="697"/>
      <c r="F237" s="697"/>
      <c r="G237" s="698"/>
    </row>
    <row r="238" spans="1:7" ht="18.75">
      <c r="A238" s="117" t="s">
        <v>377</v>
      </c>
      <c r="B238" s="123" t="s">
        <v>465</v>
      </c>
      <c r="C238" s="124" t="s">
        <v>22</v>
      </c>
      <c r="D238" s="124">
        <v>4</v>
      </c>
      <c r="E238" s="125">
        <v>248.92</v>
      </c>
      <c r="F238" s="126">
        <f aca="true" t="shared" si="0" ref="F238:F248">D238*E238</f>
        <v>995.68</v>
      </c>
      <c r="G238" s="311" t="s">
        <v>416</v>
      </c>
    </row>
    <row r="239" spans="1:7" ht="18.75">
      <c r="A239" s="117" t="s">
        <v>283</v>
      </c>
      <c r="B239" s="123" t="s">
        <v>465</v>
      </c>
      <c r="C239" s="124" t="s">
        <v>22</v>
      </c>
      <c r="D239" s="422">
        <v>2</v>
      </c>
      <c r="E239" s="125">
        <v>73.28</v>
      </c>
      <c r="F239" s="126">
        <f t="shared" si="0"/>
        <v>146.56</v>
      </c>
      <c r="G239" s="311" t="s">
        <v>263</v>
      </c>
    </row>
    <row r="240" spans="1:7" ht="18.75">
      <c r="A240" s="117" t="s">
        <v>285</v>
      </c>
      <c r="B240" s="123" t="s">
        <v>465</v>
      </c>
      <c r="C240" s="124" t="s">
        <v>22</v>
      </c>
      <c r="D240" s="124">
        <v>2</v>
      </c>
      <c r="E240" s="125">
        <v>73.28</v>
      </c>
      <c r="F240" s="126">
        <f t="shared" si="0"/>
        <v>146.56</v>
      </c>
      <c r="G240" s="311" t="s">
        <v>263</v>
      </c>
    </row>
    <row r="241" spans="1:7" ht="18.75">
      <c r="A241" s="117" t="s">
        <v>287</v>
      </c>
      <c r="B241" s="123" t="s">
        <v>498</v>
      </c>
      <c r="C241" s="124" t="s">
        <v>22</v>
      </c>
      <c r="D241" s="124">
        <v>1</v>
      </c>
      <c r="E241" s="125">
        <v>551.96</v>
      </c>
      <c r="F241" s="126">
        <f t="shared" si="0"/>
        <v>551.96</v>
      </c>
      <c r="G241" s="311" t="s">
        <v>499</v>
      </c>
    </row>
    <row r="242" spans="1:7" ht="18.75">
      <c r="A242" s="117" t="s">
        <v>289</v>
      </c>
      <c r="B242" s="123" t="s">
        <v>465</v>
      </c>
      <c r="C242" s="309" t="s">
        <v>19</v>
      </c>
      <c r="D242" s="309">
        <v>2.4</v>
      </c>
      <c r="E242" s="123">
        <v>146.36</v>
      </c>
      <c r="F242" s="310">
        <f t="shared" si="0"/>
        <v>351.264</v>
      </c>
      <c r="G242" s="311" t="s">
        <v>500</v>
      </c>
    </row>
    <row r="243" spans="1:7" ht="18.75">
      <c r="A243" s="117"/>
      <c r="B243" s="118" t="s">
        <v>21</v>
      </c>
      <c r="C243" s="312" t="s">
        <v>22</v>
      </c>
      <c r="D243" s="312">
        <v>2</v>
      </c>
      <c r="E243" s="313">
        <v>16.12</v>
      </c>
      <c r="F243" s="314">
        <f t="shared" si="0"/>
        <v>32.24</v>
      </c>
      <c r="G243" s="315" t="s">
        <v>64</v>
      </c>
    </row>
    <row r="244" spans="1:7" ht="18.75">
      <c r="A244" s="117" t="s">
        <v>292</v>
      </c>
      <c r="B244" s="123" t="s">
        <v>465</v>
      </c>
      <c r="C244" s="124" t="s">
        <v>22</v>
      </c>
      <c r="D244" s="124">
        <v>2</v>
      </c>
      <c r="E244" s="125">
        <v>6575.18</v>
      </c>
      <c r="F244" s="310">
        <f t="shared" si="0"/>
        <v>13150.36</v>
      </c>
      <c r="G244" s="311" t="s">
        <v>501</v>
      </c>
    </row>
    <row r="245" spans="1:7" ht="18.75">
      <c r="A245" s="117" t="s">
        <v>277</v>
      </c>
      <c r="B245" s="123" t="s">
        <v>498</v>
      </c>
      <c r="C245" s="124" t="s">
        <v>22</v>
      </c>
      <c r="D245" s="124">
        <v>8</v>
      </c>
      <c r="E245" s="125">
        <v>699.94</v>
      </c>
      <c r="F245" s="126">
        <f t="shared" si="0"/>
        <v>5599.52</v>
      </c>
      <c r="G245" s="311" t="s">
        <v>502</v>
      </c>
    </row>
    <row r="246" spans="1:7" ht="18.75">
      <c r="A246" s="117" t="s">
        <v>273</v>
      </c>
      <c r="B246" s="123" t="s">
        <v>498</v>
      </c>
      <c r="C246" s="124" t="s">
        <v>19</v>
      </c>
      <c r="D246" s="124">
        <v>1</v>
      </c>
      <c r="E246" s="125">
        <v>1016.43</v>
      </c>
      <c r="F246" s="126">
        <f t="shared" si="0"/>
        <v>1016.43</v>
      </c>
      <c r="G246" s="311" t="s">
        <v>503</v>
      </c>
    </row>
    <row r="247" spans="1:7" ht="18.75">
      <c r="A247" s="117" t="s">
        <v>279</v>
      </c>
      <c r="B247" s="123" t="s">
        <v>498</v>
      </c>
      <c r="C247" s="124" t="s">
        <v>19</v>
      </c>
      <c r="D247" s="124">
        <f>0.2*4</f>
        <v>0.8</v>
      </c>
      <c r="E247" s="125">
        <v>1016.43</v>
      </c>
      <c r="F247" s="126">
        <f t="shared" si="0"/>
        <v>813.144</v>
      </c>
      <c r="G247" s="311" t="s">
        <v>504</v>
      </c>
    </row>
    <row r="248" spans="1:7" ht="19.5" thickBot="1">
      <c r="A248" s="117" t="s">
        <v>280</v>
      </c>
      <c r="B248" s="123" t="s">
        <v>498</v>
      </c>
      <c r="C248" s="124" t="s">
        <v>19</v>
      </c>
      <c r="D248" s="124">
        <v>1.2</v>
      </c>
      <c r="E248" s="125">
        <v>1016.43</v>
      </c>
      <c r="F248" s="126">
        <f t="shared" si="0"/>
        <v>1219.716</v>
      </c>
      <c r="G248" s="311" t="s">
        <v>505</v>
      </c>
    </row>
    <row r="249" spans="1:7" ht="19.5" thickBot="1">
      <c r="A249" s="214"/>
      <c r="B249" s="215" t="s">
        <v>30</v>
      </c>
      <c r="C249" s="216" t="s">
        <v>22</v>
      </c>
      <c r="D249" s="229"/>
      <c r="E249" s="215"/>
      <c r="F249" s="217">
        <f>SUM(F238:F248)</f>
        <v>24023.434</v>
      </c>
      <c r="G249" s="218"/>
    </row>
    <row r="250" spans="1:7" ht="19.5" thickBot="1">
      <c r="A250" s="316"/>
      <c r="B250" s="317" t="s">
        <v>31</v>
      </c>
      <c r="C250" s="317"/>
      <c r="D250" s="193"/>
      <c r="E250" s="317"/>
      <c r="F250" s="195">
        <f>F236+F249</f>
        <v>31312.534</v>
      </c>
      <c r="G250" s="318"/>
    </row>
    <row r="251" spans="1:7" ht="19.5" thickBot="1">
      <c r="A251" s="319">
        <v>5</v>
      </c>
      <c r="B251" s="320" t="s">
        <v>32</v>
      </c>
      <c r="C251" s="321" t="s">
        <v>33</v>
      </c>
      <c r="D251" s="452">
        <v>0</v>
      </c>
      <c r="E251" s="322"/>
      <c r="F251" s="323">
        <v>6808</v>
      </c>
      <c r="G251" s="324" t="s">
        <v>34</v>
      </c>
    </row>
    <row r="252" spans="1:7" ht="38.25" thickBot="1">
      <c r="A252" s="148">
        <v>6</v>
      </c>
      <c r="B252" s="149" t="s">
        <v>36</v>
      </c>
      <c r="C252" s="150" t="s">
        <v>33</v>
      </c>
      <c r="D252" s="197"/>
      <c r="E252" s="197"/>
      <c r="F252" s="199">
        <v>489.81</v>
      </c>
      <c r="G252" s="153" t="s">
        <v>34</v>
      </c>
    </row>
    <row r="253" spans="1:7" ht="19.5" thickBot="1">
      <c r="A253" s="154"/>
      <c r="B253" s="155" t="s">
        <v>37</v>
      </c>
      <c r="C253" s="156"/>
      <c r="D253" s="156"/>
      <c r="E253" s="157"/>
      <c r="F253" s="158">
        <f>F250+F251+F252</f>
        <v>38610.344</v>
      </c>
      <c r="G253" s="159"/>
    </row>
    <row r="254" spans="1:7" ht="19.5" thickBot="1">
      <c r="A254" s="160"/>
      <c r="B254" s="161" t="s">
        <v>38</v>
      </c>
      <c r="C254" s="162"/>
      <c r="D254" s="162"/>
      <c r="E254" s="163"/>
      <c r="F254" s="164">
        <f>F253*1.18</f>
        <v>45560.20591999999</v>
      </c>
      <c r="G254" s="165"/>
    </row>
    <row r="255" spans="1:7" ht="18.75">
      <c r="A255" s="186"/>
      <c r="B255" s="187" t="s">
        <v>41</v>
      </c>
      <c r="C255" s="186"/>
      <c r="D255" s="188">
        <f>F253</f>
        <v>38610.344</v>
      </c>
      <c r="E255" s="188"/>
      <c r="F255" s="188"/>
      <c r="G255" s="189"/>
    </row>
    <row r="256" spans="1:7" ht="18.75">
      <c r="A256" s="186"/>
      <c r="B256" s="187" t="s">
        <v>42</v>
      </c>
      <c r="C256" s="186"/>
      <c r="D256" s="696">
        <f>D255*1.18</f>
        <v>45560.20591999999</v>
      </c>
      <c r="E256" s="696"/>
      <c r="F256" s="696"/>
      <c r="G256" s="189"/>
    </row>
    <row r="257" spans="1:7" ht="20.25">
      <c r="A257" s="699" t="s">
        <v>0</v>
      </c>
      <c r="B257" s="699"/>
      <c r="C257" s="699"/>
      <c r="D257" s="699"/>
      <c r="E257" s="699"/>
      <c r="F257" s="699"/>
      <c r="G257" s="699"/>
    </row>
    <row r="258" spans="1:7" ht="20.25">
      <c r="A258" s="699" t="s">
        <v>469</v>
      </c>
      <c r="B258" s="699"/>
      <c r="C258" s="699"/>
      <c r="D258" s="699"/>
      <c r="E258" s="699"/>
      <c r="F258" s="699"/>
      <c r="G258" s="699"/>
    </row>
    <row r="259" spans="1:7" ht="21" thickBot="1">
      <c r="A259" s="699" t="s">
        <v>100</v>
      </c>
      <c r="B259" s="699"/>
      <c r="C259" s="699"/>
      <c r="D259" s="699"/>
      <c r="E259" s="699"/>
      <c r="F259" s="699"/>
      <c r="G259" s="699"/>
    </row>
    <row r="260" spans="1:7" ht="19.5" thickBot="1">
      <c r="A260" s="700" t="s">
        <v>3</v>
      </c>
      <c r="B260" s="701"/>
      <c r="C260" s="701"/>
      <c r="D260" s="701"/>
      <c r="E260" s="701"/>
      <c r="F260" s="701"/>
      <c r="G260" s="702"/>
    </row>
    <row r="261" spans="1:7" ht="18.75">
      <c r="A261" s="104" t="s">
        <v>4</v>
      </c>
      <c r="B261" s="105" t="s">
        <v>5</v>
      </c>
      <c r="C261" s="105" t="s">
        <v>6</v>
      </c>
      <c r="D261" s="105" t="s">
        <v>7</v>
      </c>
      <c r="E261" s="105" t="s">
        <v>8</v>
      </c>
      <c r="F261" s="105" t="s">
        <v>9</v>
      </c>
      <c r="G261" s="106" t="s">
        <v>10</v>
      </c>
    </row>
    <row r="262" spans="1:7" ht="19.5" thickBot="1">
      <c r="A262" s="339"/>
      <c r="B262" s="340" t="s">
        <v>13</v>
      </c>
      <c r="C262" s="340" t="s">
        <v>14</v>
      </c>
      <c r="D262" s="340" t="s">
        <v>15</v>
      </c>
      <c r="E262" s="340"/>
      <c r="F262" s="340"/>
      <c r="G262" s="341"/>
    </row>
    <row r="263" spans="1:7" ht="19.5" thickBot="1">
      <c r="A263" s="219">
        <v>2</v>
      </c>
      <c r="B263" s="697" t="s">
        <v>16</v>
      </c>
      <c r="C263" s="697"/>
      <c r="D263" s="697"/>
      <c r="E263" s="697"/>
      <c r="F263" s="697"/>
      <c r="G263" s="698"/>
    </row>
    <row r="264" spans="1:7" ht="18.75">
      <c r="A264" s="117" t="s">
        <v>377</v>
      </c>
      <c r="B264" s="125" t="s">
        <v>465</v>
      </c>
      <c r="C264" s="124" t="s">
        <v>19</v>
      </c>
      <c r="D264" s="124">
        <v>4.8</v>
      </c>
      <c r="E264" s="125">
        <v>146.36</v>
      </c>
      <c r="F264" s="126">
        <f>D264*E264</f>
        <v>702.528</v>
      </c>
      <c r="G264" s="311" t="s">
        <v>506</v>
      </c>
    </row>
    <row r="265" spans="1:7" ht="18.75">
      <c r="A265" s="117"/>
      <c r="B265" s="344" t="s">
        <v>21</v>
      </c>
      <c r="C265" s="119" t="s">
        <v>22</v>
      </c>
      <c r="D265" s="119">
        <v>2</v>
      </c>
      <c r="E265" s="120">
        <v>16.12</v>
      </c>
      <c r="F265" s="121">
        <f>D265*E265</f>
        <v>32.24</v>
      </c>
      <c r="G265" s="122" t="s">
        <v>64</v>
      </c>
    </row>
    <row r="266" spans="1:7" ht="19.5" thickBot="1">
      <c r="A266" s="117" t="s">
        <v>283</v>
      </c>
      <c r="B266" s="125" t="s">
        <v>465</v>
      </c>
      <c r="C266" s="124" t="s">
        <v>22</v>
      </c>
      <c r="D266" s="124">
        <v>3</v>
      </c>
      <c r="E266" s="125">
        <v>73.39</v>
      </c>
      <c r="F266" s="126">
        <f>D266*E266</f>
        <v>220.17000000000002</v>
      </c>
      <c r="G266" s="311" t="s">
        <v>507</v>
      </c>
    </row>
    <row r="267" spans="1:7" ht="19.5" thickBot="1">
      <c r="A267" s="345"/>
      <c r="B267" s="346" t="s">
        <v>30</v>
      </c>
      <c r="C267" s="143" t="s">
        <v>22</v>
      </c>
      <c r="D267" s="347"/>
      <c r="E267" s="346"/>
      <c r="F267" s="348">
        <f>SUM(F264:F266)</f>
        <v>954.9380000000001</v>
      </c>
      <c r="G267" s="349"/>
    </row>
    <row r="268" spans="1:7" ht="19.5" thickBot="1">
      <c r="A268" s="350"/>
      <c r="B268" s="351" t="s">
        <v>31</v>
      </c>
      <c r="C268" s="351"/>
      <c r="D268" s="143"/>
      <c r="E268" s="351"/>
      <c r="F268" s="348">
        <f>F267</f>
        <v>954.9380000000001</v>
      </c>
      <c r="G268" s="352"/>
    </row>
    <row r="269" spans="1:7" ht="19.5" thickBot="1">
      <c r="A269" s="353">
        <v>4</v>
      </c>
      <c r="B269" s="320" t="s">
        <v>32</v>
      </c>
      <c r="C269" s="321" t="s">
        <v>33</v>
      </c>
      <c r="D269" s="652">
        <v>21</v>
      </c>
      <c r="E269" s="354"/>
      <c r="F269" s="355">
        <v>14734.2447</v>
      </c>
      <c r="G269" s="324" t="s">
        <v>34</v>
      </c>
    </row>
    <row r="270" spans="1:7" ht="38.25" thickBot="1">
      <c r="A270" s="148">
        <v>5</v>
      </c>
      <c r="B270" s="149" t="s">
        <v>36</v>
      </c>
      <c r="C270" s="150" t="s">
        <v>33</v>
      </c>
      <c r="D270" s="356"/>
      <c r="E270" s="356"/>
      <c r="F270" s="357">
        <v>1089.8400000000001</v>
      </c>
      <c r="G270" s="153" t="s">
        <v>34</v>
      </c>
    </row>
    <row r="271" spans="1:7" ht="19.5" thickBot="1">
      <c r="A271" s="154"/>
      <c r="B271" s="155" t="s">
        <v>37</v>
      </c>
      <c r="C271" s="156"/>
      <c r="D271" s="156"/>
      <c r="E271" s="157"/>
      <c r="F271" s="158">
        <f>F268+F269+F270</f>
        <v>16779.0227</v>
      </c>
      <c r="G271" s="159"/>
    </row>
    <row r="272" spans="1:7" ht="19.5" thickBot="1">
      <c r="A272" s="160"/>
      <c r="B272" s="161" t="s">
        <v>38</v>
      </c>
      <c r="C272" s="162"/>
      <c r="D272" s="162"/>
      <c r="E272" s="163"/>
      <c r="F272" s="164">
        <f>F271*1.18</f>
        <v>19799.246786</v>
      </c>
      <c r="G272" s="165"/>
    </row>
    <row r="273" spans="1:7" ht="19.5" thickBot="1">
      <c r="A273" s="200" t="s">
        <v>39</v>
      </c>
      <c r="B273" s="201"/>
      <c r="C273" s="201"/>
      <c r="D273" s="202"/>
      <c r="E273" s="201"/>
      <c r="F273" s="201"/>
      <c r="G273" s="203"/>
    </row>
    <row r="274" spans="1:7" ht="18.75">
      <c r="A274" s="204" t="s">
        <v>4</v>
      </c>
      <c r="B274" s="205" t="s">
        <v>5</v>
      </c>
      <c r="C274" s="205" t="s">
        <v>6</v>
      </c>
      <c r="D274" s="205" t="s">
        <v>7</v>
      </c>
      <c r="E274" s="205" t="s">
        <v>8</v>
      </c>
      <c r="F274" s="205" t="s">
        <v>9</v>
      </c>
      <c r="G274" s="206" t="s">
        <v>10</v>
      </c>
    </row>
    <row r="275" spans="1:7" ht="19.5" thickBot="1">
      <c r="A275" s="204"/>
      <c r="B275" s="205" t="s">
        <v>13</v>
      </c>
      <c r="C275" s="205" t="s">
        <v>14</v>
      </c>
      <c r="D275" s="205" t="s">
        <v>15</v>
      </c>
      <c r="E275" s="205"/>
      <c r="F275" s="205"/>
      <c r="G275" s="241"/>
    </row>
    <row r="276" spans="1:7" ht="18.75">
      <c r="A276" s="368">
        <v>1</v>
      </c>
      <c r="B276" s="689" t="s">
        <v>68</v>
      </c>
      <c r="C276" s="689"/>
      <c r="D276" s="689"/>
      <c r="E276" s="689"/>
      <c r="F276" s="689"/>
      <c r="G276" s="690"/>
    </row>
    <row r="277" spans="1:7" ht="18.75">
      <c r="A277" s="376">
        <v>3</v>
      </c>
      <c r="B277" s="125" t="s">
        <v>465</v>
      </c>
      <c r="C277" s="124" t="s">
        <v>19</v>
      </c>
      <c r="D277" s="124">
        <v>17.7</v>
      </c>
      <c r="E277" s="377">
        <v>125.61</v>
      </c>
      <c r="F277" s="382">
        <f>D277*E277</f>
        <v>2223.297</v>
      </c>
      <c r="G277" s="311" t="s">
        <v>508</v>
      </c>
    </row>
    <row r="278" spans="1:7" ht="19.5" thickBot="1">
      <c r="A278" s="653">
        <v>5</v>
      </c>
      <c r="B278" s="654" t="s">
        <v>465</v>
      </c>
      <c r="C278" s="422" t="s">
        <v>19</v>
      </c>
      <c r="D278" s="655">
        <v>8.25</v>
      </c>
      <c r="E278" s="656">
        <v>384.63</v>
      </c>
      <c r="F278" s="657">
        <f>D278*E278</f>
        <v>3173.1974999999998</v>
      </c>
      <c r="G278" s="455" t="s">
        <v>509</v>
      </c>
    </row>
    <row r="279" spans="1:7" ht="19.5" thickBot="1">
      <c r="A279" s="345"/>
      <c r="B279" s="346" t="s">
        <v>55</v>
      </c>
      <c r="C279" s="143" t="s">
        <v>19</v>
      </c>
      <c r="D279" s="582">
        <f>SUM(D277:D278)</f>
        <v>25.95</v>
      </c>
      <c r="E279" s="346"/>
      <c r="F279" s="348">
        <f>SUM(F277:F278)</f>
        <v>5396.4945</v>
      </c>
      <c r="G279" s="349"/>
    </row>
    <row r="280" spans="1:7" ht="19.5" thickBot="1">
      <c r="A280" s="358"/>
      <c r="B280" s="359" t="s">
        <v>40</v>
      </c>
      <c r="C280" s="360"/>
      <c r="D280" s="360"/>
      <c r="E280" s="359"/>
      <c r="F280" s="361">
        <f>F279</f>
        <v>5396.4945</v>
      </c>
      <c r="G280" s="362"/>
    </row>
    <row r="281" spans="1:7" ht="19.5" thickBot="1">
      <c r="A281" s="181"/>
      <c r="B281" s="182" t="s">
        <v>38</v>
      </c>
      <c r="C281" s="183"/>
      <c r="D281" s="183"/>
      <c r="E281" s="182"/>
      <c r="F281" s="184">
        <f>F280*1.18</f>
        <v>6367.863509999999</v>
      </c>
      <c r="G281" s="185"/>
    </row>
    <row r="282" spans="1:7" ht="18.75">
      <c r="A282" s="186"/>
      <c r="B282" s="187" t="s">
        <v>41</v>
      </c>
      <c r="C282" s="186"/>
      <c r="D282" s="188">
        <f>F271+F280</f>
        <v>22175.517200000002</v>
      </c>
      <c r="E282" s="188"/>
      <c r="F282" s="188"/>
      <c r="G282" s="189"/>
    </row>
    <row r="283" spans="1:7" ht="18.75">
      <c r="A283" s="186"/>
      <c r="B283" s="187" t="s">
        <v>42</v>
      </c>
      <c r="C283" s="186"/>
      <c r="D283" s="696">
        <f>D282*1.18</f>
        <v>26167.110296000003</v>
      </c>
      <c r="E283" s="696"/>
      <c r="F283" s="696"/>
      <c r="G283" s="189"/>
    </row>
    <row r="284" spans="1:7" ht="20.25">
      <c r="A284" s="699" t="s">
        <v>0</v>
      </c>
      <c r="B284" s="699"/>
      <c r="C284" s="699"/>
      <c r="D284" s="699"/>
      <c r="E284" s="699"/>
      <c r="F284" s="699"/>
      <c r="G284" s="699"/>
    </row>
    <row r="285" spans="1:7" ht="20.25">
      <c r="A285" s="699" t="s">
        <v>510</v>
      </c>
      <c r="B285" s="699"/>
      <c r="C285" s="699"/>
      <c r="D285" s="699"/>
      <c r="E285" s="699"/>
      <c r="F285" s="699"/>
      <c r="G285" s="699"/>
    </row>
    <row r="286" spans="1:7" ht="21" thickBot="1">
      <c r="A286" s="699" t="s">
        <v>111</v>
      </c>
      <c r="B286" s="699"/>
      <c r="C286" s="699"/>
      <c r="D286" s="699"/>
      <c r="E286" s="699"/>
      <c r="F286" s="699"/>
      <c r="G286" s="699"/>
    </row>
    <row r="287" spans="1:7" ht="19.5" thickBot="1">
      <c r="A287" s="700" t="s">
        <v>3</v>
      </c>
      <c r="B287" s="701"/>
      <c r="C287" s="701"/>
      <c r="D287" s="701"/>
      <c r="E287" s="701"/>
      <c r="F287" s="701"/>
      <c r="G287" s="702"/>
    </row>
    <row r="288" spans="1:7" ht="18.75">
      <c r="A288" s="104" t="s">
        <v>4</v>
      </c>
      <c r="B288" s="105" t="s">
        <v>5</v>
      </c>
      <c r="C288" s="105" t="s">
        <v>6</v>
      </c>
      <c r="D288" s="105" t="s">
        <v>7</v>
      </c>
      <c r="E288" s="105" t="s">
        <v>8</v>
      </c>
      <c r="F288" s="105" t="s">
        <v>9</v>
      </c>
      <c r="G288" s="106" t="s">
        <v>10</v>
      </c>
    </row>
    <row r="289" spans="1:7" ht="19.5" thickBot="1">
      <c r="A289" s="107"/>
      <c r="B289" s="108" t="s">
        <v>13</v>
      </c>
      <c r="C289" s="108" t="s">
        <v>14</v>
      </c>
      <c r="D289" s="108" t="s">
        <v>15</v>
      </c>
      <c r="E289" s="108"/>
      <c r="F289" s="108"/>
      <c r="G289" s="109"/>
    </row>
    <row r="290" spans="1:7" ht="19.5" thickBot="1">
      <c r="A290" s="363">
        <v>2</v>
      </c>
      <c r="B290" s="142" t="s">
        <v>32</v>
      </c>
      <c r="C290" s="143" t="s">
        <v>33</v>
      </c>
      <c r="D290" s="364">
        <v>0</v>
      </c>
      <c r="E290" s="356"/>
      <c r="F290" s="198">
        <v>1176.42</v>
      </c>
      <c r="G290" s="147" t="s">
        <v>34</v>
      </c>
    </row>
    <row r="291" spans="1:7" ht="19.5" thickBot="1">
      <c r="A291" s="148">
        <v>3</v>
      </c>
      <c r="B291" s="149" t="s">
        <v>36</v>
      </c>
      <c r="C291" s="150" t="s">
        <v>33</v>
      </c>
      <c r="D291" s="356"/>
      <c r="E291" s="356"/>
      <c r="F291" s="198">
        <v>3227.33</v>
      </c>
      <c r="G291" s="153" t="s">
        <v>34</v>
      </c>
    </row>
    <row r="292" spans="1:7" ht="19.5" thickBot="1">
      <c r="A292" s="154"/>
      <c r="B292" s="155" t="s">
        <v>37</v>
      </c>
      <c r="C292" s="156"/>
      <c r="D292" s="156"/>
      <c r="E292" s="157"/>
      <c r="F292" s="158">
        <f>F290+F291</f>
        <v>4403.75</v>
      </c>
      <c r="G292" s="159"/>
    </row>
    <row r="293" spans="1:7" ht="19.5" thickBot="1">
      <c r="A293" s="160"/>
      <c r="B293" s="161" t="s">
        <v>38</v>
      </c>
      <c r="C293" s="162"/>
      <c r="D293" s="162"/>
      <c r="E293" s="163"/>
      <c r="F293" s="164">
        <f>F292*1.18</f>
        <v>5196.424999999999</v>
      </c>
      <c r="G293" s="165"/>
    </row>
    <row r="294" spans="1:7" ht="19.5" thickBot="1">
      <c r="A294" s="365" t="s">
        <v>39</v>
      </c>
      <c r="B294" s="366"/>
      <c r="C294" s="366"/>
      <c r="D294" s="367"/>
      <c r="E294" s="366"/>
      <c r="F294" s="366"/>
      <c r="G294" s="165"/>
    </row>
    <row r="295" spans="1:7" ht="18.75">
      <c r="A295" s="204" t="s">
        <v>4</v>
      </c>
      <c r="B295" s="205" t="s">
        <v>5</v>
      </c>
      <c r="C295" s="205" t="s">
        <v>6</v>
      </c>
      <c r="D295" s="205" t="s">
        <v>7</v>
      </c>
      <c r="E295" s="205" t="s">
        <v>8</v>
      </c>
      <c r="F295" s="205" t="s">
        <v>9</v>
      </c>
      <c r="G295" s="206" t="s">
        <v>10</v>
      </c>
    </row>
    <row r="296" spans="1:7" ht="19.5" thickBot="1">
      <c r="A296" s="204"/>
      <c r="B296" s="205" t="s">
        <v>13</v>
      </c>
      <c r="C296" s="205" t="s">
        <v>14</v>
      </c>
      <c r="D296" s="205" t="s">
        <v>15</v>
      </c>
      <c r="E296" s="205"/>
      <c r="F296" s="205"/>
      <c r="G296" s="241"/>
    </row>
    <row r="297" spans="1:7" ht="19.5" thickBot="1">
      <c r="A297" s="375">
        <v>3</v>
      </c>
      <c r="B297" s="691" t="s">
        <v>116</v>
      </c>
      <c r="C297" s="691"/>
      <c r="D297" s="691"/>
      <c r="E297" s="691"/>
      <c r="F297" s="691"/>
      <c r="G297" s="692"/>
    </row>
    <row r="298" spans="1:7" ht="19.5" thickBot="1">
      <c r="A298" s="124"/>
      <c r="B298" s="381" t="s">
        <v>117</v>
      </c>
      <c r="C298" s="124" t="s">
        <v>19</v>
      </c>
      <c r="D298" s="124">
        <v>28.9</v>
      </c>
      <c r="E298" s="377">
        <v>1016.43</v>
      </c>
      <c r="F298" s="382">
        <f>D298*E298</f>
        <v>29374.826999999997</v>
      </c>
      <c r="G298" s="381" t="s">
        <v>118</v>
      </c>
    </row>
    <row r="299" spans="1:7" ht="19.5" thickBot="1">
      <c r="A299" s="380"/>
      <c r="B299" s="693" t="s">
        <v>55</v>
      </c>
      <c r="C299" s="694"/>
      <c r="D299" s="694"/>
      <c r="E299" s="695"/>
      <c r="F299" s="348">
        <f>SUM(F298)</f>
        <v>29374.826999999997</v>
      </c>
      <c r="G299" s="333"/>
    </row>
    <row r="300" spans="1:7" ht="19.5" thickBot="1">
      <c r="A300" s="358"/>
      <c r="B300" s="359" t="s">
        <v>40</v>
      </c>
      <c r="C300" s="360"/>
      <c r="D300" s="360"/>
      <c r="E300" s="359"/>
      <c r="F300" s="361">
        <f>F299</f>
        <v>29374.826999999997</v>
      </c>
      <c r="G300" s="362"/>
    </row>
    <row r="301" spans="1:7" ht="19.5" thickBot="1">
      <c r="A301" s="181"/>
      <c r="B301" s="182" t="s">
        <v>38</v>
      </c>
      <c r="C301" s="183"/>
      <c r="D301" s="183"/>
      <c r="E301" s="182"/>
      <c r="F301" s="184">
        <f>F300*1.18</f>
        <v>34662.29586</v>
      </c>
      <c r="G301" s="185"/>
    </row>
    <row r="302" spans="1:7" ht="18.75">
      <c r="A302" s="186"/>
      <c r="B302" s="187" t="s">
        <v>41</v>
      </c>
      <c r="C302" s="186"/>
      <c r="D302" s="188">
        <f>F292+F300</f>
        <v>33778.577</v>
      </c>
      <c r="E302" s="188"/>
      <c r="F302" s="188"/>
      <c r="G302" s="189"/>
    </row>
    <row r="303" spans="1:7" ht="18.75">
      <c r="A303" s="186"/>
      <c r="B303" s="187" t="s">
        <v>42</v>
      </c>
      <c r="C303" s="186"/>
      <c r="D303" s="696">
        <f>D302*1.18</f>
        <v>39858.720859999994</v>
      </c>
      <c r="E303" s="696"/>
      <c r="F303" s="696"/>
      <c r="G303" s="189"/>
    </row>
    <row r="304" ht="13.5" thickBot="1"/>
    <row r="305" spans="1:7" ht="27.75" customHeight="1">
      <c r="A305" s="383"/>
      <c r="B305" s="384" t="s">
        <v>119</v>
      </c>
      <c r="C305" s="385"/>
      <c r="D305" s="385"/>
      <c r="E305" s="385"/>
      <c r="F305" s="386">
        <f>D302+D282+D255+E226+D199+D181+D150+D123+E100+D71+D47+D22</f>
        <v>309764.16877000005</v>
      </c>
      <c r="G305" s="387"/>
    </row>
    <row r="306" spans="1:7" ht="27" customHeight="1" thickBot="1">
      <c r="A306" s="388"/>
      <c r="B306" s="389" t="s">
        <v>120</v>
      </c>
      <c r="C306" s="390"/>
      <c r="D306" s="390"/>
      <c r="E306" s="390"/>
      <c r="F306" s="391">
        <f>F305*1.18</f>
        <v>365521.7191486</v>
      </c>
      <c r="G306" s="392"/>
    </row>
    <row r="307" spans="1:7" ht="27.75" customHeight="1" thickBot="1">
      <c r="A307" s="393"/>
      <c r="B307" s="394" t="s">
        <v>121</v>
      </c>
      <c r="C307" s="395"/>
      <c r="D307" s="395"/>
      <c r="E307" s="395"/>
      <c r="F307" s="396">
        <f>F305*1.065</f>
        <v>329898.83974005</v>
      </c>
      <c r="G307" s="397"/>
    </row>
    <row r="308" spans="1:7" ht="29.25" customHeight="1" thickBot="1">
      <c r="A308" s="398"/>
      <c r="B308" s="399" t="s">
        <v>122</v>
      </c>
      <c r="C308" s="400"/>
      <c r="D308" s="400"/>
      <c r="E308" s="400"/>
      <c r="F308" s="396">
        <f>F306*1.065</f>
        <v>389280.630893259</v>
      </c>
      <c r="G308" s="401"/>
    </row>
  </sheetData>
  <sheetProtection/>
  <mergeCells count="92">
    <mergeCell ref="A1:G1"/>
    <mergeCell ref="A2:G2"/>
    <mergeCell ref="A3:G3"/>
    <mergeCell ref="A4:G4"/>
    <mergeCell ref="H5:H6"/>
    <mergeCell ref="I5:I6"/>
    <mergeCell ref="B7:G7"/>
    <mergeCell ref="H18:H19"/>
    <mergeCell ref="I18:I19"/>
    <mergeCell ref="D22:F22"/>
    <mergeCell ref="D23:F23"/>
    <mergeCell ref="A24:G24"/>
    <mergeCell ref="A25:G25"/>
    <mergeCell ref="A26:G26"/>
    <mergeCell ref="A27:G27"/>
    <mergeCell ref="B30:G30"/>
    <mergeCell ref="B42:G42"/>
    <mergeCell ref="D47:F47"/>
    <mergeCell ref="D48:F48"/>
    <mergeCell ref="A49:G49"/>
    <mergeCell ref="A50:G50"/>
    <mergeCell ref="A51:G51"/>
    <mergeCell ref="A52:G52"/>
    <mergeCell ref="B55:G55"/>
    <mergeCell ref="D72:F72"/>
    <mergeCell ref="A73:G73"/>
    <mergeCell ref="A74:G74"/>
    <mergeCell ref="A75:G75"/>
    <mergeCell ref="A76:G76"/>
    <mergeCell ref="B79:G79"/>
    <mergeCell ref="B92:G92"/>
    <mergeCell ref="B95:G95"/>
    <mergeCell ref="D101:F101"/>
    <mergeCell ref="A102:G102"/>
    <mergeCell ref="A103:G103"/>
    <mergeCell ref="A104:G104"/>
    <mergeCell ref="A105:G105"/>
    <mergeCell ref="B108:G108"/>
    <mergeCell ref="D124:F124"/>
    <mergeCell ref="A125:G125"/>
    <mergeCell ref="A126:G126"/>
    <mergeCell ref="A127:G127"/>
    <mergeCell ref="A128:G128"/>
    <mergeCell ref="B131:G131"/>
    <mergeCell ref="B145:G145"/>
    <mergeCell ref="D151:F151"/>
    <mergeCell ref="A152:G152"/>
    <mergeCell ref="A153:G153"/>
    <mergeCell ref="A154:G154"/>
    <mergeCell ref="A155:G155"/>
    <mergeCell ref="B158:G158"/>
    <mergeCell ref="B165:G165"/>
    <mergeCell ref="B176:G176"/>
    <mergeCell ref="D182:F182"/>
    <mergeCell ref="A183:G183"/>
    <mergeCell ref="A184:G184"/>
    <mergeCell ref="A185:G185"/>
    <mergeCell ref="A186:G186"/>
    <mergeCell ref="B189:G189"/>
    <mergeCell ref="D200:F200"/>
    <mergeCell ref="A201:G201"/>
    <mergeCell ref="A202:G202"/>
    <mergeCell ref="A203:G203"/>
    <mergeCell ref="A204:G204"/>
    <mergeCell ref="A219:A220"/>
    <mergeCell ref="B219:B220"/>
    <mergeCell ref="C219:C220"/>
    <mergeCell ref="D219:D220"/>
    <mergeCell ref="E219:E220"/>
    <mergeCell ref="F219:F220"/>
    <mergeCell ref="G219:G220"/>
    <mergeCell ref="A228:G228"/>
    <mergeCell ref="A229:G229"/>
    <mergeCell ref="A230:G230"/>
    <mergeCell ref="A231:G231"/>
    <mergeCell ref="B234:G234"/>
    <mergeCell ref="B237:G237"/>
    <mergeCell ref="D256:F256"/>
    <mergeCell ref="A257:G257"/>
    <mergeCell ref="A258:G258"/>
    <mergeCell ref="A259:G259"/>
    <mergeCell ref="A260:G260"/>
    <mergeCell ref="A287:G287"/>
    <mergeCell ref="B297:G297"/>
    <mergeCell ref="B299:E299"/>
    <mergeCell ref="D303:F303"/>
    <mergeCell ref="B263:G263"/>
    <mergeCell ref="B276:G276"/>
    <mergeCell ref="D283:F283"/>
    <mergeCell ref="A284:G284"/>
    <mergeCell ref="A285:G285"/>
    <mergeCell ref="A286:G286"/>
  </mergeCells>
  <printOptions/>
  <pageMargins left="0.66" right="0.57" top="0.25" bottom="0.25" header="0.2" footer="0.2"/>
  <pageSetup horizontalDpi="600" verticalDpi="600" orientation="portrait" paperSize="9" scale="5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</sheetPr>
  <dimension ref="A1:I289"/>
  <sheetViews>
    <sheetView zoomScale="75" zoomScaleNormal="75" zoomScalePageLayoutView="0" workbookViewId="0" topLeftCell="A278">
      <selection activeCell="E250" sqref="E250"/>
    </sheetView>
  </sheetViews>
  <sheetFormatPr defaultColWidth="6.5742187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5.7109375" style="2" customWidth="1"/>
    <col min="5" max="5" width="13.140625" style="2" customWidth="1"/>
    <col min="6" max="6" width="16.2812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15.28125" style="2" customWidth="1"/>
    <col min="11" max="255" width="9.140625" style="2" customWidth="1"/>
    <col min="256" max="16384" width="6.5742187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511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8.75">
      <c r="A7" s="11">
        <v>1</v>
      </c>
      <c r="B7" s="734" t="s">
        <v>16</v>
      </c>
      <c r="C7" s="734"/>
      <c r="D7" s="734"/>
      <c r="E7" s="734"/>
      <c r="F7" s="734"/>
      <c r="G7" s="735"/>
      <c r="H7" s="12"/>
      <c r="I7" s="13"/>
    </row>
    <row r="8" spans="1:9" ht="18.75">
      <c r="A8" s="14" t="s">
        <v>289</v>
      </c>
      <c r="B8" s="15" t="s">
        <v>512</v>
      </c>
      <c r="C8" s="16" t="s">
        <v>22</v>
      </c>
      <c r="D8" s="16">
        <v>16</v>
      </c>
      <c r="E8" s="554">
        <v>699.94</v>
      </c>
      <c r="F8" s="18">
        <f>D8*E8</f>
        <v>11199.04</v>
      </c>
      <c r="G8" s="19" t="s">
        <v>513</v>
      </c>
      <c r="H8" s="20"/>
      <c r="I8" s="530"/>
    </row>
    <row r="9" spans="1:9" ht="18.75">
      <c r="A9" s="14" t="s">
        <v>292</v>
      </c>
      <c r="B9" s="15" t="s">
        <v>512</v>
      </c>
      <c r="C9" s="16" t="s">
        <v>22</v>
      </c>
      <c r="D9" s="16">
        <v>2</v>
      </c>
      <c r="E9" s="17">
        <v>551.96</v>
      </c>
      <c r="F9" s="18">
        <f>D9*E9</f>
        <v>1103.92</v>
      </c>
      <c r="G9" s="19" t="s">
        <v>514</v>
      </c>
      <c r="H9" s="20"/>
      <c r="I9" s="530"/>
    </row>
    <row r="10" spans="1:9" ht="18.75">
      <c r="A10" s="14" t="s">
        <v>277</v>
      </c>
      <c r="B10" s="15" t="s">
        <v>512</v>
      </c>
      <c r="C10" s="16" t="s">
        <v>22</v>
      </c>
      <c r="D10" s="16">
        <v>1</v>
      </c>
      <c r="E10" s="17">
        <v>423.61</v>
      </c>
      <c r="F10" s="18">
        <f>D10*E10</f>
        <v>423.61</v>
      </c>
      <c r="G10" s="19" t="s">
        <v>515</v>
      </c>
      <c r="H10" s="20"/>
      <c r="I10" s="530"/>
    </row>
    <row r="11" spans="1:9" ht="18.75" customHeight="1" thickBot="1">
      <c r="A11" s="29"/>
      <c r="B11" s="30" t="s">
        <v>30</v>
      </c>
      <c r="C11" s="31" t="s">
        <v>22</v>
      </c>
      <c r="D11" s="32"/>
      <c r="E11" s="33"/>
      <c r="F11" s="34">
        <f>SUM(F8:F10)</f>
        <v>12726.570000000002</v>
      </c>
      <c r="G11" s="35"/>
      <c r="H11" s="36"/>
      <c r="I11" s="35"/>
    </row>
    <row r="12" spans="1:9" ht="18.75" customHeight="1" thickBot="1">
      <c r="A12" s="37"/>
      <c r="B12" s="38" t="s">
        <v>31</v>
      </c>
      <c r="C12" s="38"/>
      <c r="D12" s="39"/>
      <c r="E12" s="40"/>
      <c r="F12" s="41">
        <f>F11</f>
        <v>12726.570000000002</v>
      </c>
      <c r="G12" s="42"/>
      <c r="H12" s="43"/>
      <c r="I12" s="42"/>
    </row>
    <row r="13" spans="1:9" ht="18.75" customHeight="1" thickBot="1">
      <c r="A13" s="44">
        <v>3</v>
      </c>
      <c r="B13" s="45" t="s">
        <v>32</v>
      </c>
      <c r="C13" s="46" t="s">
        <v>33</v>
      </c>
      <c r="D13" s="47">
        <v>1.7999999999999998</v>
      </c>
      <c r="E13" s="48"/>
      <c r="F13" s="49">
        <v>2691.73326</v>
      </c>
      <c r="G13" s="50" t="s">
        <v>34</v>
      </c>
      <c r="H13" s="50" t="s">
        <v>35</v>
      </c>
      <c r="I13" s="51"/>
    </row>
    <row r="14" spans="1:9" ht="18.75" customHeight="1" thickBot="1">
      <c r="A14" s="52">
        <v>4</v>
      </c>
      <c r="B14" s="53" t="s">
        <v>36</v>
      </c>
      <c r="C14" s="54" t="s">
        <v>33</v>
      </c>
      <c r="D14" s="55"/>
      <c r="E14" s="48"/>
      <c r="F14" s="56">
        <v>1859.6599999999999</v>
      </c>
      <c r="G14" s="57" t="s">
        <v>34</v>
      </c>
      <c r="H14" s="50" t="s">
        <v>35</v>
      </c>
      <c r="I14" s="58"/>
    </row>
    <row r="15" spans="1:9" ht="18.75" customHeight="1" thickBot="1">
      <c r="A15" s="59"/>
      <c r="B15" s="60" t="s">
        <v>37</v>
      </c>
      <c r="C15" s="61"/>
      <c r="D15" s="61"/>
      <c r="E15" s="62"/>
      <c r="F15" s="63">
        <f>F12+F13+F14</f>
        <v>17277.96326</v>
      </c>
      <c r="G15" s="64"/>
      <c r="H15" s="65"/>
      <c r="I15" s="66"/>
    </row>
    <row r="16" spans="1:9" ht="18.75" customHeight="1" thickBot="1">
      <c r="A16" s="67"/>
      <c r="B16" s="68" t="s">
        <v>38</v>
      </c>
      <c r="C16" s="69"/>
      <c r="D16" s="69"/>
      <c r="E16" s="70"/>
      <c r="F16" s="71">
        <f>F15*1.18</f>
        <v>20387.9966468</v>
      </c>
      <c r="G16" s="72"/>
      <c r="H16" s="72"/>
      <c r="I16" s="73"/>
    </row>
    <row r="17" spans="1:9" ht="18.75" customHeight="1" thickBot="1">
      <c r="A17" s="74" t="s">
        <v>39</v>
      </c>
      <c r="B17" s="75"/>
      <c r="C17" s="75"/>
      <c r="D17" s="76"/>
      <c r="E17" s="75"/>
      <c r="F17" s="75"/>
      <c r="G17" s="77"/>
      <c r="H17" s="78"/>
      <c r="I17" s="79"/>
    </row>
    <row r="18" spans="1:9" ht="18.75" customHeight="1">
      <c r="A18" s="80" t="s">
        <v>4</v>
      </c>
      <c r="B18" s="81" t="s">
        <v>5</v>
      </c>
      <c r="C18" s="81" t="s">
        <v>6</v>
      </c>
      <c r="D18" s="81" t="s">
        <v>7</v>
      </c>
      <c r="E18" s="81" t="s">
        <v>8</v>
      </c>
      <c r="F18" s="81" t="s">
        <v>9</v>
      </c>
      <c r="G18" s="82" t="s">
        <v>10</v>
      </c>
      <c r="H18" s="736"/>
      <c r="I18" s="738"/>
    </row>
    <row r="19" spans="1:9" ht="18.75" customHeight="1" thickBot="1">
      <c r="A19" s="83"/>
      <c r="B19" s="84" t="s">
        <v>13</v>
      </c>
      <c r="C19" s="84" t="s">
        <v>14</v>
      </c>
      <c r="D19" s="84" t="s">
        <v>15</v>
      </c>
      <c r="E19" s="84"/>
      <c r="F19" s="84"/>
      <c r="G19" s="85"/>
      <c r="H19" s="737"/>
      <c r="I19" s="739"/>
    </row>
    <row r="20" spans="1:9" ht="18.75" customHeight="1" thickBot="1">
      <c r="A20" s="86"/>
      <c r="B20" s="87" t="s">
        <v>40</v>
      </c>
      <c r="C20" s="88"/>
      <c r="D20" s="88"/>
      <c r="E20" s="87"/>
      <c r="F20" s="89">
        <v>0</v>
      </c>
      <c r="G20" s="90"/>
      <c r="H20" s="91"/>
      <c r="I20" s="92"/>
    </row>
    <row r="21" spans="1:9" ht="18.75" customHeight="1" thickBot="1">
      <c r="A21" s="93"/>
      <c r="B21" s="94" t="s">
        <v>38</v>
      </c>
      <c r="C21" s="95"/>
      <c r="D21" s="95"/>
      <c r="E21" s="94"/>
      <c r="F21" s="96">
        <f>F20*1.18</f>
        <v>0</v>
      </c>
      <c r="G21" s="97"/>
      <c r="H21" s="98"/>
      <c r="I21" s="99"/>
    </row>
    <row r="22" spans="1:9" ht="18.75" customHeight="1">
      <c r="A22" s="100"/>
      <c r="B22" s="101" t="s">
        <v>41</v>
      </c>
      <c r="C22" s="100"/>
      <c r="D22" s="740">
        <f>F15+F20</f>
        <v>17277.96326</v>
      </c>
      <c r="E22" s="740"/>
      <c r="F22" s="740"/>
      <c r="G22" s="102"/>
      <c r="H22" s="102"/>
      <c r="I22" s="102"/>
    </row>
    <row r="23" spans="1:9" ht="18.75" customHeight="1" thickBot="1">
      <c r="A23" s="100"/>
      <c r="B23" s="101" t="s">
        <v>42</v>
      </c>
      <c r="C23" s="100"/>
      <c r="D23" s="741">
        <f>D22*1.18</f>
        <v>20387.9966468</v>
      </c>
      <c r="E23" s="741"/>
      <c r="F23" s="741"/>
      <c r="G23" s="102"/>
      <c r="H23" s="102"/>
      <c r="I23" s="102"/>
    </row>
    <row r="24" spans="1:7" ht="20.25">
      <c r="A24" s="742" t="s">
        <v>0</v>
      </c>
      <c r="B24" s="743"/>
      <c r="C24" s="743"/>
      <c r="D24" s="743"/>
      <c r="E24" s="743"/>
      <c r="F24" s="743"/>
      <c r="G24" s="744"/>
    </row>
    <row r="25" spans="1:7" ht="20.25">
      <c r="A25" s="731" t="s">
        <v>516</v>
      </c>
      <c r="B25" s="699"/>
      <c r="C25" s="699"/>
      <c r="D25" s="699"/>
      <c r="E25" s="699"/>
      <c r="F25" s="699"/>
      <c r="G25" s="732"/>
    </row>
    <row r="26" spans="1:7" ht="21" thickBot="1">
      <c r="A26" s="731" t="s">
        <v>43</v>
      </c>
      <c r="B26" s="699"/>
      <c r="C26" s="699"/>
      <c r="D26" s="699"/>
      <c r="E26" s="699"/>
      <c r="F26" s="699"/>
      <c r="G26" s="732"/>
    </row>
    <row r="27" spans="1:7" ht="19.5" thickBot="1">
      <c r="A27" s="700" t="s">
        <v>3</v>
      </c>
      <c r="B27" s="701"/>
      <c r="C27" s="701"/>
      <c r="D27" s="701"/>
      <c r="E27" s="701"/>
      <c r="F27" s="701"/>
      <c r="G27" s="702"/>
    </row>
    <row r="28" spans="1:7" ht="18.75">
      <c r="A28" s="104" t="s">
        <v>4</v>
      </c>
      <c r="B28" s="105" t="s">
        <v>5</v>
      </c>
      <c r="C28" s="105" t="s">
        <v>6</v>
      </c>
      <c r="D28" s="105" t="s">
        <v>7</v>
      </c>
      <c r="E28" s="105" t="s">
        <v>8</v>
      </c>
      <c r="F28" s="105" t="s">
        <v>9</v>
      </c>
      <c r="G28" s="106" t="s">
        <v>10</v>
      </c>
    </row>
    <row r="29" spans="1:7" ht="19.5" thickBot="1">
      <c r="A29" s="107"/>
      <c r="B29" s="108" t="s">
        <v>13</v>
      </c>
      <c r="C29" s="108" t="s">
        <v>14</v>
      </c>
      <c r="D29" s="108" t="s">
        <v>15</v>
      </c>
      <c r="E29" s="108"/>
      <c r="F29" s="108"/>
      <c r="G29" s="109"/>
    </row>
    <row r="30" spans="1:7" ht="18.75">
      <c r="A30" s="110">
        <v>1</v>
      </c>
      <c r="B30" s="722" t="s">
        <v>16</v>
      </c>
      <c r="C30" s="722"/>
      <c r="D30" s="722"/>
      <c r="E30" s="722"/>
      <c r="F30" s="722"/>
      <c r="G30" s="723"/>
    </row>
    <row r="31" spans="1:7" ht="18.75">
      <c r="A31" s="117" t="s">
        <v>292</v>
      </c>
      <c r="B31" s="123" t="s">
        <v>512</v>
      </c>
      <c r="C31" s="124" t="s">
        <v>22</v>
      </c>
      <c r="D31" s="124">
        <v>1</v>
      </c>
      <c r="E31" s="125">
        <v>551.96</v>
      </c>
      <c r="F31" s="126">
        <f>D31*E31</f>
        <v>551.96</v>
      </c>
      <c r="G31" s="127" t="s">
        <v>517</v>
      </c>
    </row>
    <row r="32" spans="1:7" ht="18.75">
      <c r="A32" s="117" t="s">
        <v>277</v>
      </c>
      <c r="B32" s="123" t="s">
        <v>512</v>
      </c>
      <c r="C32" s="124" t="s">
        <v>22</v>
      </c>
      <c r="D32" s="124">
        <v>1</v>
      </c>
      <c r="E32" s="125">
        <v>248.92</v>
      </c>
      <c r="F32" s="126">
        <f>D32*E32</f>
        <v>248.92</v>
      </c>
      <c r="G32" s="127" t="s">
        <v>319</v>
      </c>
    </row>
    <row r="33" spans="1:7" ht="18.75">
      <c r="A33" s="117" t="s">
        <v>273</v>
      </c>
      <c r="B33" s="123" t="s">
        <v>512</v>
      </c>
      <c r="C33" s="124" t="s">
        <v>22</v>
      </c>
      <c r="D33" s="124">
        <v>2</v>
      </c>
      <c r="E33" s="125">
        <v>1181</v>
      </c>
      <c r="F33" s="126">
        <f>D33*E33</f>
        <v>2362</v>
      </c>
      <c r="G33" s="127" t="s">
        <v>25</v>
      </c>
    </row>
    <row r="34" spans="1:7" ht="18.75">
      <c r="A34" s="117" t="s">
        <v>279</v>
      </c>
      <c r="B34" s="123" t="s">
        <v>512</v>
      </c>
      <c r="C34" s="124" t="s">
        <v>22</v>
      </c>
      <c r="D34" s="124">
        <v>2</v>
      </c>
      <c r="E34" s="125">
        <v>273.67</v>
      </c>
      <c r="F34" s="126">
        <f>D34*E34</f>
        <v>547.34</v>
      </c>
      <c r="G34" s="127" t="s">
        <v>346</v>
      </c>
    </row>
    <row r="35" spans="1:7" ht="18.75">
      <c r="A35" s="117" t="s">
        <v>280</v>
      </c>
      <c r="B35" s="123" t="s">
        <v>512</v>
      </c>
      <c r="C35" s="124" t="s">
        <v>22</v>
      </c>
      <c r="D35" s="124">
        <v>2</v>
      </c>
      <c r="E35" s="404">
        <v>73.28</v>
      </c>
      <c r="F35" s="405">
        <f>D35*E35</f>
        <v>146.56</v>
      </c>
      <c r="G35" s="406" t="s">
        <v>518</v>
      </c>
    </row>
    <row r="36" spans="1:7" ht="19.5" thickBot="1">
      <c r="A36" s="128"/>
      <c r="B36" s="129" t="s">
        <v>30</v>
      </c>
      <c r="C36" s="130" t="s">
        <v>22</v>
      </c>
      <c r="D36" s="407"/>
      <c r="E36" s="132"/>
      <c r="F36" s="133">
        <f>SUM(F31:F35)</f>
        <v>3856.78</v>
      </c>
      <c r="G36" s="134"/>
    </row>
    <row r="37" spans="1:7" ht="19.5" thickBot="1">
      <c r="A37" s="135"/>
      <c r="B37" s="136" t="s">
        <v>31</v>
      </c>
      <c r="C37" s="136"/>
      <c r="D37" s="137"/>
      <c r="E37" s="138"/>
      <c r="F37" s="139">
        <f>F36</f>
        <v>3856.78</v>
      </c>
      <c r="G37" s="140"/>
    </row>
    <row r="38" spans="1:7" ht="19.5" thickBot="1">
      <c r="A38" s="141">
        <v>3</v>
      </c>
      <c r="B38" s="142" t="s">
        <v>32</v>
      </c>
      <c r="C38" s="143" t="s">
        <v>33</v>
      </c>
      <c r="D38" s="145"/>
      <c r="E38" s="145"/>
      <c r="F38" s="146">
        <v>0</v>
      </c>
      <c r="G38" s="147" t="s">
        <v>34</v>
      </c>
    </row>
    <row r="39" spans="1:7" ht="19.5" thickBot="1">
      <c r="A39" s="148">
        <v>4</v>
      </c>
      <c r="B39" s="149" t="s">
        <v>36</v>
      </c>
      <c r="C39" s="150" t="s">
        <v>33</v>
      </c>
      <c r="D39" s="151"/>
      <c r="E39" s="145"/>
      <c r="F39" s="152">
        <v>1628.48</v>
      </c>
      <c r="G39" s="153" t="s">
        <v>34</v>
      </c>
    </row>
    <row r="40" spans="1:7" ht="19.5" thickBot="1">
      <c r="A40" s="154"/>
      <c r="B40" s="155" t="s">
        <v>37</v>
      </c>
      <c r="C40" s="156"/>
      <c r="D40" s="156"/>
      <c r="E40" s="157"/>
      <c r="F40" s="158">
        <f>F37+F38+F39</f>
        <v>5485.26</v>
      </c>
      <c r="G40" s="159"/>
    </row>
    <row r="41" spans="1:7" ht="19.5" thickBot="1">
      <c r="A41" s="160"/>
      <c r="B41" s="161" t="s">
        <v>38</v>
      </c>
      <c r="C41" s="162"/>
      <c r="D41" s="162"/>
      <c r="E41" s="163"/>
      <c r="F41" s="164">
        <f>F40*1.18</f>
        <v>6472.6068</v>
      </c>
      <c r="G41" s="165"/>
    </row>
    <row r="42" spans="1:7" ht="19.5" thickBot="1">
      <c r="A42" s="166" t="s">
        <v>39</v>
      </c>
      <c r="B42" s="167"/>
      <c r="C42" s="167"/>
      <c r="D42" s="168"/>
      <c r="E42" s="167"/>
      <c r="F42" s="167"/>
      <c r="G42" s="169"/>
    </row>
    <row r="43" spans="1:7" ht="18.75">
      <c r="A43" s="170" t="s">
        <v>4</v>
      </c>
      <c r="B43" s="171" t="s">
        <v>5</v>
      </c>
      <c r="C43" s="171" t="s">
        <v>6</v>
      </c>
      <c r="D43" s="171" t="s">
        <v>7</v>
      </c>
      <c r="E43" s="171" t="s">
        <v>8</v>
      </c>
      <c r="F43" s="171" t="s">
        <v>9</v>
      </c>
      <c r="G43" s="172" t="s">
        <v>10</v>
      </c>
    </row>
    <row r="44" spans="1:7" ht="19.5" thickBot="1">
      <c r="A44" s="173"/>
      <c r="B44" s="174" t="s">
        <v>13</v>
      </c>
      <c r="C44" s="174" t="s">
        <v>14</v>
      </c>
      <c r="D44" s="174" t="s">
        <v>15</v>
      </c>
      <c r="E44" s="174"/>
      <c r="F44" s="174"/>
      <c r="G44" s="175"/>
    </row>
    <row r="45" spans="1:7" ht="19.5" thickBot="1">
      <c r="A45" s="176"/>
      <c r="B45" s="177" t="s">
        <v>40</v>
      </c>
      <c r="C45" s="178"/>
      <c r="D45" s="178"/>
      <c r="E45" s="177"/>
      <c r="F45" s="179">
        <v>0</v>
      </c>
      <c r="G45" s="180"/>
    </row>
    <row r="46" spans="1:7" ht="19.5" thickBot="1">
      <c r="A46" s="181"/>
      <c r="B46" s="182" t="s">
        <v>38</v>
      </c>
      <c r="C46" s="183"/>
      <c r="D46" s="183"/>
      <c r="E46" s="182"/>
      <c r="F46" s="184">
        <f>F45*1.18</f>
        <v>0</v>
      </c>
      <c r="G46" s="185"/>
    </row>
    <row r="47" spans="1:7" ht="18.75">
      <c r="A47" s="186"/>
      <c r="B47" s="187" t="s">
        <v>41</v>
      </c>
      <c r="C47" s="186"/>
      <c r="D47" s="733">
        <f>F40+F45</f>
        <v>5485.26</v>
      </c>
      <c r="E47" s="733"/>
      <c r="F47" s="733"/>
      <c r="G47" s="189"/>
    </row>
    <row r="48" spans="1:7" ht="18.75">
      <c r="A48" s="186"/>
      <c r="B48" s="187" t="s">
        <v>42</v>
      </c>
      <c r="C48" s="186"/>
      <c r="D48" s="696">
        <f>D47*1.18</f>
        <v>6472.6068</v>
      </c>
      <c r="E48" s="696"/>
      <c r="F48" s="696"/>
      <c r="G48" s="189"/>
    </row>
    <row r="49" spans="1:7" ht="20.25">
      <c r="A49" s="699" t="s">
        <v>0</v>
      </c>
      <c r="B49" s="699"/>
      <c r="C49" s="699"/>
      <c r="D49" s="699"/>
      <c r="E49" s="699"/>
      <c r="F49" s="699"/>
      <c r="G49" s="699"/>
    </row>
    <row r="50" spans="1:7" ht="20.25">
      <c r="A50" s="731" t="s">
        <v>516</v>
      </c>
      <c r="B50" s="699"/>
      <c r="C50" s="699"/>
      <c r="D50" s="699"/>
      <c r="E50" s="699"/>
      <c r="F50" s="699"/>
      <c r="G50" s="732"/>
    </row>
    <row r="51" spans="1:7" ht="21" thickBot="1">
      <c r="A51" s="699" t="s">
        <v>48</v>
      </c>
      <c r="B51" s="699"/>
      <c r="C51" s="699"/>
      <c r="D51" s="699"/>
      <c r="E51" s="699"/>
      <c r="F51" s="699"/>
      <c r="G51" s="699"/>
    </row>
    <row r="52" spans="1:7" ht="19.5" thickBot="1">
      <c r="A52" s="700" t="s">
        <v>3</v>
      </c>
      <c r="B52" s="701"/>
      <c r="C52" s="701"/>
      <c r="D52" s="701"/>
      <c r="E52" s="701"/>
      <c r="F52" s="701"/>
      <c r="G52" s="702"/>
    </row>
    <row r="53" spans="1:7" ht="18.75">
      <c r="A53" s="104" t="s">
        <v>4</v>
      </c>
      <c r="B53" s="105" t="s">
        <v>5</v>
      </c>
      <c r="C53" s="105" t="s">
        <v>6</v>
      </c>
      <c r="D53" s="105" t="s">
        <v>7</v>
      </c>
      <c r="E53" s="105" t="s">
        <v>8</v>
      </c>
      <c r="F53" s="105" t="s">
        <v>9</v>
      </c>
      <c r="G53" s="106" t="s">
        <v>10</v>
      </c>
    </row>
    <row r="54" spans="1:7" ht="19.5" thickBot="1">
      <c r="A54" s="107"/>
      <c r="B54" s="108" t="s">
        <v>13</v>
      </c>
      <c r="C54" s="108" t="s">
        <v>14</v>
      </c>
      <c r="D54" s="108" t="s">
        <v>15</v>
      </c>
      <c r="E54" s="108"/>
      <c r="F54" s="108"/>
      <c r="G54" s="109"/>
    </row>
    <row r="55" spans="1:7" ht="18.75">
      <c r="A55" s="110">
        <v>1</v>
      </c>
      <c r="B55" s="722" t="s">
        <v>16</v>
      </c>
      <c r="C55" s="722"/>
      <c r="D55" s="722"/>
      <c r="E55" s="722"/>
      <c r="F55" s="722"/>
      <c r="G55" s="723"/>
    </row>
    <row r="56" spans="1:7" ht="18.75">
      <c r="A56" s="117" t="s">
        <v>285</v>
      </c>
      <c r="B56" s="123" t="s">
        <v>512</v>
      </c>
      <c r="C56" s="124" t="s">
        <v>22</v>
      </c>
      <c r="D56" s="124">
        <v>2</v>
      </c>
      <c r="E56" s="125">
        <v>248.92</v>
      </c>
      <c r="F56" s="126">
        <f>D56*E56</f>
        <v>497.84</v>
      </c>
      <c r="G56" s="127" t="s">
        <v>519</v>
      </c>
    </row>
    <row r="57" spans="1:7" ht="18.75">
      <c r="A57" s="117" t="s">
        <v>287</v>
      </c>
      <c r="B57" s="123" t="s">
        <v>512</v>
      </c>
      <c r="C57" s="124" t="s">
        <v>49</v>
      </c>
      <c r="D57" s="228">
        <v>2.1</v>
      </c>
      <c r="E57" s="125">
        <v>104.54</v>
      </c>
      <c r="F57" s="126">
        <f>D57*E57</f>
        <v>219.53400000000002</v>
      </c>
      <c r="G57" s="227" t="s">
        <v>520</v>
      </c>
    </row>
    <row r="58" spans="1:7" ht="18.75">
      <c r="A58" s="117" t="s">
        <v>289</v>
      </c>
      <c r="B58" s="123" t="s">
        <v>512</v>
      </c>
      <c r="C58" s="124" t="s">
        <v>22</v>
      </c>
      <c r="D58" s="124">
        <v>2</v>
      </c>
      <c r="E58" s="125">
        <v>423.61</v>
      </c>
      <c r="F58" s="126">
        <f>D58*E58</f>
        <v>847.22</v>
      </c>
      <c r="G58" s="127" t="s">
        <v>521</v>
      </c>
    </row>
    <row r="59" spans="1:7" ht="18.75">
      <c r="A59" s="117" t="s">
        <v>292</v>
      </c>
      <c r="B59" s="123" t="s">
        <v>512</v>
      </c>
      <c r="C59" s="124" t="s">
        <v>22</v>
      </c>
      <c r="D59" s="124">
        <v>2</v>
      </c>
      <c r="E59" s="125">
        <v>551.96</v>
      </c>
      <c r="F59" s="126">
        <f>D59*E59</f>
        <v>1103.92</v>
      </c>
      <c r="G59" s="127" t="s">
        <v>522</v>
      </c>
    </row>
    <row r="60" spans="1:7" ht="19.5" thickBot="1">
      <c r="A60" s="191"/>
      <c r="B60" s="192" t="s">
        <v>30</v>
      </c>
      <c r="C60" s="193" t="s">
        <v>22</v>
      </c>
      <c r="D60" s="194"/>
      <c r="E60" s="192"/>
      <c r="F60" s="195">
        <f>SUM(F56:F59)</f>
        <v>2668.514</v>
      </c>
      <c r="G60" s="196"/>
    </row>
    <row r="61" spans="1:7" ht="19.5" thickBot="1">
      <c r="A61" s="135"/>
      <c r="B61" s="136" t="s">
        <v>31</v>
      </c>
      <c r="C61" s="136"/>
      <c r="D61" s="137"/>
      <c r="E61" s="138"/>
      <c r="F61" s="139">
        <f>F60</f>
        <v>2668.514</v>
      </c>
      <c r="G61" s="140"/>
    </row>
    <row r="62" spans="1:7" ht="19.5" thickBot="1">
      <c r="A62" s="141">
        <v>2</v>
      </c>
      <c r="B62" s="142" t="s">
        <v>32</v>
      </c>
      <c r="C62" s="143" t="s">
        <v>33</v>
      </c>
      <c r="D62" s="197"/>
      <c r="E62" s="197"/>
      <c r="F62" s="198">
        <v>0</v>
      </c>
      <c r="G62" s="147" t="s">
        <v>34</v>
      </c>
    </row>
    <row r="63" spans="1:7" ht="19.5" thickBot="1">
      <c r="A63" s="148">
        <v>3</v>
      </c>
      <c r="B63" s="149" t="s">
        <v>36</v>
      </c>
      <c r="C63" s="150" t="s">
        <v>33</v>
      </c>
      <c r="D63" s="197">
        <v>1</v>
      </c>
      <c r="E63" s="197"/>
      <c r="F63" s="199">
        <v>1497.06</v>
      </c>
      <c r="G63" s="153" t="s">
        <v>34</v>
      </c>
    </row>
    <row r="64" spans="1:7" ht="19.5" thickBot="1">
      <c r="A64" s="154"/>
      <c r="B64" s="155" t="s">
        <v>37</v>
      </c>
      <c r="C64" s="156"/>
      <c r="D64" s="156"/>
      <c r="E64" s="157"/>
      <c r="F64" s="158">
        <f>F60+F62+F63</f>
        <v>4165.5740000000005</v>
      </c>
      <c r="G64" s="159"/>
    </row>
    <row r="65" spans="1:7" ht="19.5" thickBot="1">
      <c r="A65" s="160"/>
      <c r="B65" s="161" t="s">
        <v>38</v>
      </c>
      <c r="C65" s="162"/>
      <c r="D65" s="162"/>
      <c r="E65" s="163"/>
      <c r="F65" s="164">
        <f>F64*1.18</f>
        <v>4915.3773200000005</v>
      </c>
      <c r="G65" s="165"/>
    </row>
    <row r="66" spans="1:7" ht="19.5" thickBot="1">
      <c r="A66" s="200" t="s">
        <v>39</v>
      </c>
      <c r="B66" s="201"/>
      <c r="C66" s="201"/>
      <c r="D66" s="202"/>
      <c r="E66" s="201"/>
      <c r="F66" s="201"/>
      <c r="G66" s="203"/>
    </row>
    <row r="67" spans="1:7" ht="18.75">
      <c r="A67" s="204" t="s">
        <v>4</v>
      </c>
      <c r="B67" s="205" t="s">
        <v>5</v>
      </c>
      <c r="C67" s="205" t="s">
        <v>6</v>
      </c>
      <c r="D67" s="205" t="s">
        <v>7</v>
      </c>
      <c r="E67" s="205" t="s">
        <v>8</v>
      </c>
      <c r="F67" s="205" t="s">
        <v>9</v>
      </c>
      <c r="G67" s="206" t="s">
        <v>10</v>
      </c>
    </row>
    <row r="68" spans="1:7" ht="19.5" thickBot="1">
      <c r="A68" s="173"/>
      <c r="B68" s="174" t="s">
        <v>13</v>
      </c>
      <c r="C68" s="174" t="s">
        <v>14</v>
      </c>
      <c r="D68" s="174" t="s">
        <v>15</v>
      </c>
      <c r="E68" s="174"/>
      <c r="F68" s="174"/>
      <c r="G68" s="175"/>
    </row>
    <row r="69" spans="1:7" ht="19.5" thickBot="1">
      <c r="A69" s="176"/>
      <c r="B69" s="177" t="s">
        <v>40</v>
      </c>
      <c r="C69" s="178"/>
      <c r="D69" s="178"/>
      <c r="E69" s="177"/>
      <c r="F69" s="179">
        <v>0</v>
      </c>
      <c r="G69" s="180"/>
    </row>
    <row r="70" spans="1:7" ht="19.5" thickBot="1">
      <c r="A70" s="181"/>
      <c r="B70" s="182" t="s">
        <v>38</v>
      </c>
      <c r="C70" s="183"/>
      <c r="D70" s="183"/>
      <c r="E70" s="182"/>
      <c r="F70" s="184">
        <f>F69*1.18</f>
        <v>0</v>
      </c>
      <c r="G70" s="185"/>
    </row>
    <row r="71" spans="1:7" ht="18.75">
      <c r="A71" s="186"/>
      <c r="B71" s="187" t="s">
        <v>41</v>
      </c>
      <c r="C71" s="186"/>
      <c r="D71" s="188">
        <f>F64+F69</f>
        <v>4165.5740000000005</v>
      </c>
      <c r="E71" s="188"/>
      <c r="F71" s="188"/>
      <c r="G71" s="189"/>
    </row>
    <row r="72" spans="1:7" ht="18.75">
      <c r="A72" s="186"/>
      <c r="B72" s="187" t="s">
        <v>42</v>
      </c>
      <c r="C72" s="186"/>
      <c r="D72" s="696">
        <f>D71*1.18</f>
        <v>4915.3773200000005</v>
      </c>
      <c r="E72" s="696"/>
      <c r="F72" s="696"/>
      <c r="G72" s="189"/>
    </row>
    <row r="73" spans="1:7" ht="20.25">
      <c r="A73" s="699" t="s">
        <v>0</v>
      </c>
      <c r="B73" s="699"/>
      <c r="C73" s="699"/>
      <c r="D73" s="699"/>
      <c r="E73" s="699"/>
      <c r="F73" s="699"/>
      <c r="G73" s="699"/>
    </row>
    <row r="74" spans="1:7" ht="20.25">
      <c r="A74" s="731" t="s">
        <v>516</v>
      </c>
      <c r="B74" s="699"/>
      <c r="C74" s="699"/>
      <c r="D74" s="699"/>
      <c r="E74" s="699"/>
      <c r="F74" s="699"/>
      <c r="G74" s="732"/>
    </row>
    <row r="75" spans="1:7" ht="21" thickBot="1">
      <c r="A75" s="699" t="s">
        <v>56</v>
      </c>
      <c r="B75" s="699"/>
      <c r="C75" s="699"/>
      <c r="D75" s="699"/>
      <c r="E75" s="699"/>
      <c r="F75" s="699"/>
      <c r="G75" s="699"/>
    </row>
    <row r="76" spans="1:7" ht="19.5" thickBot="1">
      <c r="A76" s="700" t="s">
        <v>3</v>
      </c>
      <c r="B76" s="701"/>
      <c r="C76" s="701"/>
      <c r="D76" s="701"/>
      <c r="E76" s="701"/>
      <c r="F76" s="701"/>
      <c r="G76" s="702"/>
    </row>
    <row r="77" spans="1:7" ht="18.75">
      <c r="A77" s="104" t="s">
        <v>4</v>
      </c>
      <c r="B77" s="105" t="s">
        <v>5</v>
      </c>
      <c r="C77" s="105" t="s">
        <v>6</v>
      </c>
      <c r="D77" s="105" t="s">
        <v>7</v>
      </c>
      <c r="E77" s="105" t="s">
        <v>8</v>
      </c>
      <c r="F77" s="105" t="s">
        <v>9</v>
      </c>
      <c r="G77" s="106" t="s">
        <v>10</v>
      </c>
    </row>
    <row r="78" spans="1:7" ht="19.5" thickBot="1">
      <c r="A78" s="107"/>
      <c r="B78" s="108" t="s">
        <v>13</v>
      </c>
      <c r="C78" s="108" t="s">
        <v>14</v>
      </c>
      <c r="D78" s="108" t="s">
        <v>15</v>
      </c>
      <c r="E78" s="108"/>
      <c r="F78" s="108"/>
      <c r="G78" s="109"/>
    </row>
    <row r="79" spans="1:7" ht="19.5" thickBot="1">
      <c r="A79" s="219">
        <v>1</v>
      </c>
      <c r="B79" s="697" t="s">
        <v>16</v>
      </c>
      <c r="C79" s="697"/>
      <c r="D79" s="697"/>
      <c r="E79" s="697"/>
      <c r="F79" s="697"/>
      <c r="G79" s="698"/>
    </row>
    <row r="80" spans="1:7" ht="18.75">
      <c r="A80" s="117" t="s">
        <v>287</v>
      </c>
      <c r="B80" s="123" t="s">
        <v>512</v>
      </c>
      <c r="C80" s="124" t="s">
        <v>22</v>
      </c>
      <c r="D80" s="124">
        <v>1</v>
      </c>
      <c r="E80" s="125">
        <v>1181</v>
      </c>
      <c r="F80" s="126">
        <f aca="true" t="shared" si="0" ref="F80:F87">D80*E80</f>
        <v>1181</v>
      </c>
      <c r="G80" s="127" t="s">
        <v>523</v>
      </c>
    </row>
    <row r="81" spans="1:7" ht="18.75">
      <c r="A81" s="117" t="s">
        <v>289</v>
      </c>
      <c r="B81" s="123" t="s">
        <v>512</v>
      </c>
      <c r="C81" s="124" t="s">
        <v>22</v>
      </c>
      <c r="D81" s="124">
        <v>1</v>
      </c>
      <c r="E81" s="125">
        <v>1845.31</v>
      </c>
      <c r="F81" s="126">
        <f t="shared" si="0"/>
        <v>1845.31</v>
      </c>
      <c r="G81" s="127" t="s">
        <v>524</v>
      </c>
    </row>
    <row r="82" spans="1:7" ht="18.75">
      <c r="A82" s="117" t="s">
        <v>292</v>
      </c>
      <c r="B82" s="123" t="s">
        <v>512</v>
      </c>
      <c r="C82" s="124" t="s">
        <v>22</v>
      </c>
      <c r="D82" s="228">
        <v>2</v>
      </c>
      <c r="E82" s="125">
        <v>248.92</v>
      </c>
      <c r="F82" s="126">
        <f t="shared" si="0"/>
        <v>497.84</v>
      </c>
      <c r="G82" s="127" t="s">
        <v>156</v>
      </c>
    </row>
    <row r="83" spans="1:7" ht="18.75">
      <c r="A83" s="117" t="s">
        <v>277</v>
      </c>
      <c r="B83" s="123" t="s">
        <v>512</v>
      </c>
      <c r="C83" s="124" t="s">
        <v>49</v>
      </c>
      <c r="D83" s="124">
        <v>14</v>
      </c>
      <c r="E83" s="125">
        <v>128.59</v>
      </c>
      <c r="F83" s="126">
        <f t="shared" si="0"/>
        <v>1800.26</v>
      </c>
      <c r="G83" s="227" t="s">
        <v>438</v>
      </c>
    </row>
    <row r="84" spans="1:7" ht="18.75">
      <c r="A84" s="117" t="s">
        <v>273</v>
      </c>
      <c r="B84" s="123" t="s">
        <v>512</v>
      </c>
      <c r="C84" s="124" t="s">
        <v>22</v>
      </c>
      <c r="D84" s="124">
        <v>2</v>
      </c>
      <c r="E84" s="126">
        <v>73.28</v>
      </c>
      <c r="F84" s="126">
        <f t="shared" si="0"/>
        <v>146.56</v>
      </c>
      <c r="G84" s="127" t="s">
        <v>263</v>
      </c>
    </row>
    <row r="85" spans="1:7" ht="18.75">
      <c r="A85" s="117" t="s">
        <v>279</v>
      </c>
      <c r="B85" s="123" t="s">
        <v>512</v>
      </c>
      <c r="C85" s="124" t="s">
        <v>22</v>
      </c>
      <c r="D85" s="124">
        <v>1</v>
      </c>
      <c r="E85" s="125">
        <v>527.53</v>
      </c>
      <c r="F85" s="126">
        <f t="shared" si="0"/>
        <v>527.53</v>
      </c>
      <c r="G85" s="127" t="s">
        <v>525</v>
      </c>
    </row>
    <row r="86" spans="1:7" ht="18.75">
      <c r="A86" s="117" t="s">
        <v>280</v>
      </c>
      <c r="B86" s="123" t="s">
        <v>512</v>
      </c>
      <c r="C86" s="124" t="s">
        <v>19</v>
      </c>
      <c r="D86" s="124">
        <v>4</v>
      </c>
      <c r="E86" s="125">
        <v>146.36</v>
      </c>
      <c r="F86" s="126">
        <f t="shared" si="0"/>
        <v>585.44</v>
      </c>
      <c r="G86" s="127" t="s">
        <v>526</v>
      </c>
    </row>
    <row r="87" spans="1:7" ht="19.5" thickBot="1">
      <c r="A87" s="117"/>
      <c r="B87" s="118" t="s">
        <v>21</v>
      </c>
      <c r="C87" s="119" t="s">
        <v>22</v>
      </c>
      <c r="D87" s="119">
        <v>2</v>
      </c>
      <c r="E87" s="120">
        <v>16.12</v>
      </c>
      <c r="F87" s="121">
        <f t="shared" si="0"/>
        <v>32.24</v>
      </c>
      <c r="G87" s="122" t="s">
        <v>64</v>
      </c>
    </row>
    <row r="88" spans="1:7" ht="19.5" thickBot="1">
      <c r="A88" s="214"/>
      <c r="B88" s="215" t="s">
        <v>30</v>
      </c>
      <c r="C88" s="216" t="s">
        <v>22</v>
      </c>
      <c r="D88" s="229"/>
      <c r="E88" s="215"/>
      <c r="F88" s="217">
        <f>SUM(F80:F87)</f>
        <v>6616.18</v>
      </c>
      <c r="G88" s="218"/>
    </row>
    <row r="89" spans="1:7" ht="19.5" thickBot="1">
      <c r="A89" s="135"/>
      <c r="B89" s="136" t="s">
        <v>31</v>
      </c>
      <c r="C89" s="136"/>
      <c r="D89" s="137"/>
      <c r="E89" s="138"/>
      <c r="F89" s="139">
        <f>F88</f>
        <v>6616.18</v>
      </c>
      <c r="G89" s="140"/>
    </row>
    <row r="90" spans="1:7" ht="19.5" thickBot="1">
      <c r="A90" s="141">
        <v>2</v>
      </c>
      <c r="B90" s="142" t="s">
        <v>32</v>
      </c>
      <c r="C90" s="143" t="s">
        <v>33</v>
      </c>
      <c r="D90" s="230">
        <v>0</v>
      </c>
      <c r="E90" s="197"/>
      <c r="F90" s="198">
        <v>5043.71</v>
      </c>
      <c r="G90" s="147" t="s">
        <v>34</v>
      </c>
    </row>
    <row r="91" spans="1:7" ht="19.5" thickBot="1">
      <c r="A91" s="148">
        <v>3</v>
      </c>
      <c r="B91" s="149" t="s">
        <v>36</v>
      </c>
      <c r="C91" s="150" t="s">
        <v>33</v>
      </c>
      <c r="D91" s="197">
        <v>1.5</v>
      </c>
      <c r="E91" s="197"/>
      <c r="F91" s="199">
        <v>2218.14</v>
      </c>
      <c r="G91" s="153" t="s">
        <v>34</v>
      </c>
    </row>
    <row r="92" spans="1:7" ht="19.5" thickBot="1">
      <c r="A92" s="154"/>
      <c r="B92" s="155" t="s">
        <v>37</v>
      </c>
      <c r="C92" s="156"/>
      <c r="D92" s="156"/>
      <c r="E92" s="157"/>
      <c r="F92" s="158">
        <f>F89+F90+F91</f>
        <v>13878.029999999999</v>
      </c>
      <c r="G92" s="159"/>
    </row>
    <row r="93" spans="1:7" ht="19.5" thickBot="1">
      <c r="A93" s="160"/>
      <c r="B93" s="161" t="s">
        <v>38</v>
      </c>
      <c r="C93" s="162"/>
      <c r="D93" s="162"/>
      <c r="E93" s="163"/>
      <c r="F93" s="164">
        <f>F92*1.18</f>
        <v>16376.075399999998</v>
      </c>
      <c r="G93" s="165"/>
    </row>
    <row r="94" spans="1:7" ht="18.75">
      <c r="A94" s="186"/>
      <c r="B94" s="187" t="s">
        <v>41</v>
      </c>
      <c r="C94" s="186"/>
      <c r="D94" s="188">
        <f>F92</f>
        <v>13878.029999999999</v>
      </c>
      <c r="E94" s="188"/>
      <c r="F94" s="188"/>
      <c r="G94" s="189"/>
    </row>
    <row r="95" spans="1:7" ht="18.75">
      <c r="A95" s="186"/>
      <c r="B95" s="187" t="s">
        <v>42</v>
      </c>
      <c r="C95" s="186"/>
      <c r="D95" s="696">
        <f>D94*1.18</f>
        <v>16376.075399999998</v>
      </c>
      <c r="E95" s="696"/>
      <c r="F95" s="696"/>
      <c r="G95" s="189"/>
    </row>
    <row r="96" spans="1:7" ht="20.25">
      <c r="A96" s="699" t="s">
        <v>0</v>
      </c>
      <c r="B96" s="699"/>
      <c r="C96" s="699"/>
      <c r="D96" s="699"/>
      <c r="E96" s="699"/>
      <c r="F96" s="699"/>
      <c r="G96" s="699"/>
    </row>
    <row r="97" spans="1:7" ht="20.25">
      <c r="A97" s="731" t="s">
        <v>516</v>
      </c>
      <c r="B97" s="699"/>
      <c r="C97" s="699"/>
      <c r="D97" s="699"/>
      <c r="E97" s="699"/>
      <c r="F97" s="699"/>
      <c r="G97" s="732"/>
    </row>
    <row r="98" spans="1:7" ht="21" thickBot="1">
      <c r="A98" s="699" t="s">
        <v>65</v>
      </c>
      <c r="B98" s="699"/>
      <c r="C98" s="699"/>
      <c r="D98" s="699"/>
      <c r="E98" s="699"/>
      <c r="F98" s="699"/>
      <c r="G98" s="699"/>
    </row>
    <row r="99" spans="1:7" ht="19.5" thickBot="1">
      <c r="A99" s="700" t="s">
        <v>3</v>
      </c>
      <c r="B99" s="701"/>
      <c r="C99" s="701"/>
      <c r="D99" s="701"/>
      <c r="E99" s="701"/>
      <c r="F99" s="701"/>
      <c r="G99" s="702"/>
    </row>
    <row r="100" spans="1:7" ht="18.75">
      <c r="A100" s="104" t="s">
        <v>4</v>
      </c>
      <c r="B100" s="105" t="s">
        <v>5</v>
      </c>
      <c r="C100" s="105" t="s">
        <v>6</v>
      </c>
      <c r="D100" s="105" t="s">
        <v>7</v>
      </c>
      <c r="E100" s="105" t="s">
        <v>8</v>
      </c>
      <c r="F100" s="105" t="s">
        <v>9</v>
      </c>
      <c r="G100" s="106" t="s">
        <v>10</v>
      </c>
    </row>
    <row r="101" spans="1:7" ht="19.5" thickBot="1">
      <c r="A101" s="107"/>
      <c r="B101" s="108" t="s">
        <v>13</v>
      </c>
      <c r="C101" s="108" t="s">
        <v>14</v>
      </c>
      <c r="D101" s="108" t="s">
        <v>15</v>
      </c>
      <c r="E101" s="108"/>
      <c r="F101" s="108"/>
      <c r="G101" s="109"/>
    </row>
    <row r="102" spans="1:7" ht="18.75">
      <c r="A102" s="110">
        <v>1</v>
      </c>
      <c r="B102" s="722" t="s">
        <v>16</v>
      </c>
      <c r="C102" s="722"/>
      <c r="D102" s="722"/>
      <c r="E102" s="722"/>
      <c r="F102" s="722"/>
      <c r="G102" s="723"/>
    </row>
    <row r="103" spans="1:7" ht="18.75">
      <c r="A103" s="117" t="s">
        <v>367</v>
      </c>
      <c r="B103" s="123" t="s">
        <v>512</v>
      </c>
      <c r="C103" s="124" t="s">
        <v>49</v>
      </c>
      <c r="D103" s="228">
        <v>18</v>
      </c>
      <c r="E103" s="125">
        <v>104.54</v>
      </c>
      <c r="F103" s="126">
        <f>D103*E103</f>
        <v>1881.72</v>
      </c>
      <c r="G103" s="227" t="s">
        <v>527</v>
      </c>
    </row>
    <row r="104" spans="1:7" ht="18.75">
      <c r="A104" s="117" t="s">
        <v>369</v>
      </c>
      <c r="B104" s="123" t="s">
        <v>512</v>
      </c>
      <c r="C104" s="124" t="s">
        <v>49</v>
      </c>
      <c r="D104" s="124">
        <v>6</v>
      </c>
      <c r="E104" s="125">
        <v>128.59</v>
      </c>
      <c r="F104" s="126">
        <f>D104*E104</f>
        <v>771.54</v>
      </c>
      <c r="G104" s="227" t="s">
        <v>528</v>
      </c>
    </row>
    <row r="105" spans="1:7" ht="18.75">
      <c r="A105" s="117" t="s">
        <v>375</v>
      </c>
      <c r="B105" s="123" t="s">
        <v>512</v>
      </c>
      <c r="C105" s="124" t="s">
        <v>22</v>
      </c>
      <c r="D105" s="124">
        <v>2</v>
      </c>
      <c r="E105" s="125">
        <v>273.67</v>
      </c>
      <c r="F105" s="126">
        <f>D105*E105</f>
        <v>547.34</v>
      </c>
      <c r="G105" s="127" t="s">
        <v>529</v>
      </c>
    </row>
    <row r="106" spans="1:7" ht="18.75">
      <c r="A106" s="117" t="s">
        <v>377</v>
      </c>
      <c r="B106" s="123" t="s">
        <v>512</v>
      </c>
      <c r="C106" s="124" t="s">
        <v>19</v>
      </c>
      <c r="D106" s="124">
        <v>1.8</v>
      </c>
      <c r="E106" s="125">
        <v>146.36</v>
      </c>
      <c r="F106" s="126">
        <f>D106*E106</f>
        <v>263.44800000000004</v>
      </c>
      <c r="G106" s="127" t="s">
        <v>530</v>
      </c>
    </row>
    <row r="107" spans="1:7" ht="18.75">
      <c r="A107" s="117"/>
      <c r="B107" s="118" t="s">
        <v>21</v>
      </c>
      <c r="C107" s="119" t="s">
        <v>22</v>
      </c>
      <c r="D107" s="119">
        <v>1</v>
      </c>
      <c r="E107" s="120">
        <v>16.12</v>
      </c>
      <c r="F107" s="121">
        <f>D107*E107</f>
        <v>16.12</v>
      </c>
      <c r="G107" s="122" t="s">
        <v>64</v>
      </c>
    </row>
    <row r="108" spans="1:7" ht="19.5" thickBot="1">
      <c r="A108" s="191"/>
      <c r="B108" s="192" t="s">
        <v>30</v>
      </c>
      <c r="C108" s="193" t="s">
        <v>22</v>
      </c>
      <c r="D108" s="194"/>
      <c r="E108" s="192"/>
      <c r="F108" s="195">
        <f>SUM(F103:F107)</f>
        <v>3480.168</v>
      </c>
      <c r="G108" s="196"/>
    </row>
    <row r="109" spans="1:7" ht="19.5" thickBot="1">
      <c r="A109" s="135"/>
      <c r="B109" s="136" t="s">
        <v>31</v>
      </c>
      <c r="C109" s="136"/>
      <c r="D109" s="137"/>
      <c r="E109" s="138"/>
      <c r="F109" s="139">
        <f>F108</f>
        <v>3480.168</v>
      </c>
      <c r="G109" s="140"/>
    </row>
    <row r="110" spans="1:7" ht="19.5" thickBot="1">
      <c r="A110" s="141">
        <v>2</v>
      </c>
      <c r="B110" s="142" t="s">
        <v>32</v>
      </c>
      <c r="C110" s="143" t="s">
        <v>33</v>
      </c>
      <c r="D110" s="230">
        <v>25.3</v>
      </c>
      <c r="E110" s="197"/>
      <c r="F110" s="198">
        <v>24649.01175</v>
      </c>
      <c r="G110" s="147" t="s">
        <v>34</v>
      </c>
    </row>
    <row r="111" spans="1:7" ht="19.5" thickBot="1">
      <c r="A111" s="148">
        <v>3</v>
      </c>
      <c r="B111" s="149" t="s">
        <v>36</v>
      </c>
      <c r="C111" s="150" t="s">
        <v>33</v>
      </c>
      <c r="D111" s="197">
        <v>3.5</v>
      </c>
      <c r="E111" s="197"/>
      <c r="F111" s="199">
        <v>1038.12</v>
      </c>
      <c r="G111" s="153" t="s">
        <v>34</v>
      </c>
    </row>
    <row r="112" spans="1:7" ht="19.5" thickBot="1">
      <c r="A112" s="154"/>
      <c r="B112" s="155" t="s">
        <v>37</v>
      </c>
      <c r="C112" s="156"/>
      <c r="D112" s="156"/>
      <c r="E112" s="157"/>
      <c r="F112" s="158">
        <f>F109+F110+F111</f>
        <v>29167.299750000002</v>
      </c>
      <c r="G112" s="159"/>
    </row>
    <row r="113" spans="1:7" ht="18.75">
      <c r="A113" s="231"/>
      <c r="B113" s="232" t="s">
        <v>38</v>
      </c>
      <c r="C113" s="233"/>
      <c r="D113" s="233"/>
      <c r="E113" s="234"/>
      <c r="F113" s="235">
        <f>F112*1.18</f>
        <v>34417.413705</v>
      </c>
      <c r="G113" s="236"/>
    </row>
    <row r="114" spans="1:7" ht="19.5" thickBot="1">
      <c r="A114" s="237" t="s">
        <v>39</v>
      </c>
      <c r="B114" s="238"/>
      <c r="C114" s="238"/>
      <c r="D114" s="239"/>
      <c r="E114" s="238"/>
      <c r="F114" s="238"/>
      <c r="G114" s="240"/>
    </row>
    <row r="115" spans="1:7" ht="18.75">
      <c r="A115" s="204" t="s">
        <v>4</v>
      </c>
      <c r="B115" s="205" t="s">
        <v>5</v>
      </c>
      <c r="C115" s="205" t="s">
        <v>6</v>
      </c>
      <c r="D115" s="205" t="s">
        <v>7</v>
      </c>
      <c r="E115" s="205" t="s">
        <v>8</v>
      </c>
      <c r="F115" s="205" t="s">
        <v>9</v>
      </c>
      <c r="G115" s="206" t="s">
        <v>10</v>
      </c>
    </row>
    <row r="116" spans="1:7" ht="19.5" thickBot="1">
      <c r="A116" s="204"/>
      <c r="B116" s="205" t="s">
        <v>13</v>
      </c>
      <c r="C116" s="205" t="s">
        <v>14</v>
      </c>
      <c r="D116" s="205" t="s">
        <v>15</v>
      </c>
      <c r="E116" s="205"/>
      <c r="F116" s="205"/>
      <c r="G116" s="241"/>
    </row>
    <row r="117" spans="1:7" ht="19.5" thickBot="1">
      <c r="A117" s="276">
        <v>3</v>
      </c>
      <c r="B117" s="727" t="s">
        <v>112</v>
      </c>
      <c r="C117" s="727"/>
      <c r="D117" s="727"/>
      <c r="E117" s="727"/>
      <c r="F117" s="727"/>
      <c r="G117" s="728"/>
    </row>
    <row r="118" spans="1:7" ht="19.5" thickBot="1">
      <c r="A118" s="269">
        <v>1</v>
      </c>
      <c r="B118" s="270" t="s">
        <v>512</v>
      </c>
      <c r="C118" s="271" t="s">
        <v>19</v>
      </c>
      <c r="D118" s="271">
        <v>1.36</v>
      </c>
      <c r="E118" s="270">
        <v>344.61</v>
      </c>
      <c r="F118" s="274">
        <f>D118*E118</f>
        <v>468.66960000000006</v>
      </c>
      <c r="G118" s="561" t="s">
        <v>531</v>
      </c>
    </row>
    <row r="119" spans="1:7" ht="19.5" thickBot="1">
      <c r="A119" s="214"/>
      <c r="B119" s="215" t="s">
        <v>55</v>
      </c>
      <c r="C119" s="216" t="s">
        <v>19</v>
      </c>
      <c r="D119" s="216">
        <f>SUM(D118:D118)</f>
        <v>1.36</v>
      </c>
      <c r="E119" s="215"/>
      <c r="F119" s="217">
        <f>SUM(F118:F118)</f>
        <v>468.66960000000006</v>
      </c>
      <c r="G119" s="218"/>
    </row>
    <row r="120" spans="1:7" ht="19.5" thickBot="1">
      <c r="A120" s="176"/>
      <c r="B120" s="177" t="s">
        <v>40</v>
      </c>
      <c r="C120" s="178"/>
      <c r="D120" s="178"/>
      <c r="E120" s="177"/>
      <c r="F120" s="179">
        <f>F119</f>
        <v>468.66960000000006</v>
      </c>
      <c r="G120" s="180"/>
    </row>
    <row r="121" spans="1:7" ht="19.5" thickBot="1">
      <c r="A121" s="181"/>
      <c r="B121" s="182" t="s">
        <v>38</v>
      </c>
      <c r="C121" s="183"/>
      <c r="D121" s="183"/>
      <c r="E121" s="182"/>
      <c r="F121" s="184">
        <f>F120*1.18</f>
        <v>553.030128</v>
      </c>
      <c r="G121" s="185"/>
    </row>
    <row r="122" spans="1:7" ht="18.75">
      <c r="A122" s="186"/>
      <c r="B122" s="187" t="s">
        <v>41</v>
      </c>
      <c r="C122" s="186"/>
      <c r="D122"/>
      <c r="E122" s="188">
        <f>F112+F120</f>
        <v>29635.969350000003</v>
      </c>
      <c r="F122" s="188"/>
      <c r="G122" s="189"/>
    </row>
    <row r="123" spans="1:7" ht="18.75">
      <c r="A123" s="186"/>
      <c r="B123" s="187" t="s">
        <v>42</v>
      </c>
      <c r="C123" s="186"/>
      <c r="D123" s="696">
        <f>E122*1.18</f>
        <v>34970.443833000005</v>
      </c>
      <c r="E123" s="696"/>
      <c r="F123" s="696"/>
      <c r="G123" s="189"/>
    </row>
    <row r="124" spans="1:7" ht="20.25">
      <c r="A124" s="699" t="s">
        <v>0</v>
      </c>
      <c r="B124" s="699"/>
      <c r="C124" s="699"/>
      <c r="D124" s="699"/>
      <c r="E124" s="699"/>
      <c r="F124" s="699"/>
      <c r="G124" s="699"/>
    </row>
    <row r="125" spans="1:7" ht="20.25">
      <c r="A125" s="731" t="s">
        <v>516</v>
      </c>
      <c r="B125" s="699"/>
      <c r="C125" s="699"/>
      <c r="D125" s="699"/>
      <c r="E125" s="699"/>
      <c r="F125" s="699"/>
      <c r="G125" s="732"/>
    </row>
    <row r="126" spans="1:7" ht="21" thickBot="1">
      <c r="A126" s="699" t="s">
        <v>71</v>
      </c>
      <c r="B126" s="699"/>
      <c r="C126" s="699"/>
      <c r="D126" s="699"/>
      <c r="E126" s="699"/>
      <c r="F126" s="699"/>
      <c r="G126" s="699"/>
    </row>
    <row r="127" spans="1:7" ht="19.5" thickBot="1">
      <c r="A127" s="700" t="s">
        <v>3</v>
      </c>
      <c r="B127" s="701"/>
      <c r="C127" s="701"/>
      <c r="D127" s="701"/>
      <c r="E127" s="701"/>
      <c r="F127" s="701"/>
      <c r="G127" s="702"/>
    </row>
    <row r="128" spans="1:7" ht="18.75">
      <c r="A128" s="104" t="s">
        <v>4</v>
      </c>
      <c r="B128" s="105" t="s">
        <v>5</v>
      </c>
      <c r="C128" s="105" t="s">
        <v>6</v>
      </c>
      <c r="D128" s="105" t="s">
        <v>7</v>
      </c>
      <c r="E128" s="105" t="s">
        <v>8</v>
      </c>
      <c r="F128" s="105" t="s">
        <v>9</v>
      </c>
      <c r="G128" s="106" t="s">
        <v>10</v>
      </c>
    </row>
    <row r="129" spans="1:7" ht="19.5" thickBot="1">
      <c r="A129" s="107"/>
      <c r="B129" s="108" t="s">
        <v>13</v>
      </c>
      <c r="C129" s="108" t="s">
        <v>14</v>
      </c>
      <c r="D129" s="108" t="s">
        <v>15</v>
      </c>
      <c r="E129" s="108"/>
      <c r="F129" s="108"/>
      <c r="G129" s="109"/>
    </row>
    <row r="130" spans="1:7" ht="18.75">
      <c r="A130" s="110">
        <v>2</v>
      </c>
      <c r="B130" s="722" t="s">
        <v>16</v>
      </c>
      <c r="C130" s="722"/>
      <c r="D130" s="722"/>
      <c r="E130" s="722"/>
      <c r="F130" s="722"/>
      <c r="G130" s="723"/>
    </row>
    <row r="131" spans="1:7" ht="18.75">
      <c r="A131" s="117" t="s">
        <v>365</v>
      </c>
      <c r="B131" s="123" t="s">
        <v>512</v>
      </c>
      <c r="C131" s="124" t="s">
        <v>22</v>
      </c>
      <c r="D131" s="124">
        <v>1</v>
      </c>
      <c r="E131" s="125">
        <v>248.92</v>
      </c>
      <c r="F131" s="126">
        <f>D131*E131</f>
        <v>248.92</v>
      </c>
      <c r="G131" s="127" t="s">
        <v>519</v>
      </c>
    </row>
    <row r="132" spans="1:7" ht="18.75">
      <c r="A132" s="117" t="s">
        <v>367</v>
      </c>
      <c r="B132" s="123" t="s">
        <v>512</v>
      </c>
      <c r="C132" s="124" t="s">
        <v>22</v>
      </c>
      <c r="D132" s="124">
        <v>2</v>
      </c>
      <c r="E132" s="125">
        <v>273.67</v>
      </c>
      <c r="F132" s="126">
        <f>D132*E132</f>
        <v>547.34</v>
      </c>
      <c r="G132" s="127" t="s">
        <v>532</v>
      </c>
    </row>
    <row r="133" spans="1:7" ht="18.75">
      <c r="A133" s="117" t="s">
        <v>369</v>
      </c>
      <c r="B133" s="123" t="s">
        <v>512</v>
      </c>
      <c r="C133" s="124" t="s">
        <v>19</v>
      </c>
      <c r="D133" s="124">
        <v>3.6</v>
      </c>
      <c r="E133" s="125">
        <v>146.36</v>
      </c>
      <c r="F133" s="126">
        <f>D133*E133</f>
        <v>526.8960000000001</v>
      </c>
      <c r="G133" s="127" t="s">
        <v>533</v>
      </c>
    </row>
    <row r="134" spans="1:7" ht="19.5" thickBot="1">
      <c r="A134" s="117"/>
      <c r="B134" s="118" t="s">
        <v>21</v>
      </c>
      <c r="C134" s="119" t="s">
        <v>22</v>
      </c>
      <c r="D134" s="119">
        <v>2</v>
      </c>
      <c r="E134" s="120">
        <v>16.12</v>
      </c>
      <c r="F134" s="121">
        <f>D134*E134</f>
        <v>32.24</v>
      </c>
      <c r="G134" s="122" t="s">
        <v>64</v>
      </c>
    </row>
    <row r="135" spans="1:7" ht="19.5" thickBot="1">
      <c r="A135" s="214"/>
      <c r="B135" s="215" t="s">
        <v>30</v>
      </c>
      <c r="C135" s="216" t="s">
        <v>22</v>
      </c>
      <c r="D135" s="229"/>
      <c r="E135" s="215"/>
      <c r="F135" s="217">
        <f>SUM(F131:F134)</f>
        <v>1355.396</v>
      </c>
      <c r="G135" s="218"/>
    </row>
    <row r="136" spans="1:7" ht="19.5" thickBot="1">
      <c r="A136" s="135"/>
      <c r="B136" s="136" t="s">
        <v>31</v>
      </c>
      <c r="C136" s="136"/>
      <c r="D136" s="137"/>
      <c r="E136" s="138"/>
      <c r="F136" s="139">
        <f>F135</f>
        <v>1355.396</v>
      </c>
      <c r="G136" s="140"/>
    </row>
    <row r="137" spans="1:7" ht="19.5" thickBot="1">
      <c r="A137" s="141">
        <v>6</v>
      </c>
      <c r="B137" s="142" t="s">
        <v>32</v>
      </c>
      <c r="C137" s="143" t="s">
        <v>33</v>
      </c>
      <c r="D137" s="230">
        <v>0</v>
      </c>
      <c r="E137" s="197"/>
      <c r="F137" s="198">
        <v>6808.34</v>
      </c>
      <c r="G137" s="147" t="s">
        <v>34</v>
      </c>
    </row>
    <row r="138" spans="1:7" ht="19.5" thickBot="1">
      <c r="A138" s="148">
        <v>7</v>
      </c>
      <c r="B138" s="149" t="s">
        <v>36</v>
      </c>
      <c r="C138" s="150" t="s">
        <v>33</v>
      </c>
      <c r="D138" s="197"/>
      <c r="E138" s="197"/>
      <c r="F138" s="198">
        <v>2389.95</v>
      </c>
      <c r="G138" s="153" t="s">
        <v>34</v>
      </c>
    </row>
    <row r="139" spans="1:7" ht="19.5" thickBot="1">
      <c r="A139" s="154"/>
      <c r="B139" s="155" t="s">
        <v>37</v>
      </c>
      <c r="C139" s="156"/>
      <c r="D139" s="156"/>
      <c r="E139" s="157"/>
      <c r="F139" s="158">
        <f>F136+F137+F138</f>
        <v>10553.686</v>
      </c>
      <c r="G139" s="159"/>
    </row>
    <row r="140" spans="1:7" ht="19.5" thickBot="1">
      <c r="A140" s="160"/>
      <c r="B140" s="161" t="s">
        <v>38</v>
      </c>
      <c r="C140" s="162"/>
      <c r="D140" s="162"/>
      <c r="E140" s="163"/>
      <c r="F140" s="164">
        <f>F139*1.18</f>
        <v>12453.349479999999</v>
      </c>
      <c r="G140" s="165"/>
    </row>
    <row r="141" spans="1:7" ht="18.75">
      <c r="A141" s="186"/>
      <c r="B141" s="187" t="s">
        <v>41</v>
      </c>
      <c r="C141" s="186"/>
      <c r="D141"/>
      <c r="E141" s="188">
        <f>F139</f>
        <v>10553.686</v>
      </c>
      <c r="F141" s="188"/>
      <c r="G141" s="189"/>
    </row>
    <row r="142" spans="1:7" ht="18.75">
      <c r="A142" s="186"/>
      <c r="B142" s="187" t="s">
        <v>42</v>
      </c>
      <c r="C142" s="186"/>
      <c r="D142" s="696">
        <f>E141*1.18</f>
        <v>12453.349479999999</v>
      </c>
      <c r="E142" s="696"/>
      <c r="F142" s="696"/>
      <c r="G142" s="189"/>
    </row>
    <row r="143" spans="1:7" ht="20.25">
      <c r="A143" s="699" t="s">
        <v>0</v>
      </c>
      <c r="B143" s="699"/>
      <c r="C143" s="699"/>
      <c r="D143" s="699"/>
      <c r="E143" s="699"/>
      <c r="F143" s="699"/>
      <c r="G143" s="699"/>
    </row>
    <row r="144" spans="1:7" ht="20.25">
      <c r="A144" s="731" t="s">
        <v>516</v>
      </c>
      <c r="B144" s="699"/>
      <c r="C144" s="699"/>
      <c r="D144" s="699"/>
      <c r="E144" s="699"/>
      <c r="F144" s="699"/>
      <c r="G144" s="732"/>
    </row>
    <row r="145" spans="1:7" ht="21" thickBot="1">
      <c r="A145" s="699" t="s">
        <v>74</v>
      </c>
      <c r="B145" s="699"/>
      <c r="C145" s="699"/>
      <c r="D145" s="699"/>
      <c r="E145" s="699"/>
      <c r="F145" s="699"/>
      <c r="G145" s="699"/>
    </row>
    <row r="146" spans="1:7" ht="19.5" thickBot="1">
      <c r="A146" s="700" t="s">
        <v>3</v>
      </c>
      <c r="B146" s="701"/>
      <c r="C146" s="701"/>
      <c r="D146" s="701"/>
      <c r="E146" s="701"/>
      <c r="F146" s="701"/>
      <c r="G146" s="702"/>
    </row>
    <row r="147" spans="1:7" ht="18.75">
      <c r="A147" s="104" t="s">
        <v>4</v>
      </c>
      <c r="B147" s="105" t="s">
        <v>5</v>
      </c>
      <c r="C147" s="105" t="s">
        <v>6</v>
      </c>
      <c r="D147" s="105" t="s">
        <v>7</v>
      </c>
      <c r="E147" s="105" t="s">
        <v>8</v>
      </c>
      <c r="F147" s="105" t="s">
        <v>9</v>
      </c>
      <c r="G147" s="106" t="s">
        <v>10</v>
      </c>
    </row>
    <row r="148" spans="1:7" ht="19.5" thickBot="1">
      <c r="A148" s="107"/>
      <c r="B148" s="108" t="s">
        <v>13</v>
      </c>
      <c r="C148" s="108" t="s">
        <v>14</v>
      </c>
      <c r="D148" s="108" t="s">
        <v>15</v>
      </c>
      <c r="E148" s="108"/>
      <c r="F148" s="108"/>
      <c r="G148" s="109"/>
    </row>
    <row r="149" spans="1:7" ht="19.5" thickBot="1">
      <c r="A149" s="110">
        <v>1</v>
      </c>
      <c r="B149" s="722" t="s">
        <v>16</v>
      </c>
      <c r="C149" s="722"/>
      <c r="D149" s="722"/>
      <c r="E149" s="722"/>
      <c r="F149" s="722"/>
      <c r="G149" s="723"/>
    </row>
    <row r="150" spans="1:7" ht="19.5" thickBot="1">
      <c r="A150" s="658" t="s">
        <v>285</v>
      </c>
      <c r="B150" s="659" t="s">
        <v>512</v>
      </c>
      <c r="C150" s="473" t="s">
        <v>22</v>
      </c>
      <c r="D150" s="473">
        <v>1</v>
      </c>
      <c r="E150" s="472">
        <v>551.96</v>
      </c>
      <c r="F150" s="660">
        <f>D150*E150</f>
        <v>551.96</v>
      </c>
      <c r="G150" s="333" t="s">
        <v>330</v>
      </c>
    </row>
    <row r="151" spans="1:7" ht="19.5" thickBot="1">
      <c r="A151" s="191"/>
      <c r="B151" s="192" t="s">
        <v>30</v>
      </c>
      <c r="C151" s="193" t="s">
        <v>22</v>
      </c>
      <c r="D151" s="194"/>
      <c r="E151" s="192"/>
      <c r="F151" s="195">
        <f>SUM(F150:F150)</f>
        <v>551.96</v>
      </c>
      <c r="G151" s="196"/>
    </row>
    <row r="152" spans="1:7" ht="19.5" thickBot="1">
      <c r="A152" s="135"/>
      <c r="B152" s="136" t="s">
        <v>31</v>
      </c>
      <c r="C152" s="136"/>
      <c r="D152" s="137"/>
      <c r="E152" s="138"/>
      <c r="F152" s="139">
        <f>F151</f>
        <v>551.96</v>
      </c>
      <c r="G152" s="140"/>
    </row>
    <row r="153" spans="1:7" ht="19.5" thickBot="1">
      <c r="A153" s="141">
        <v>3</v>
      </c>
      <c r="B153" s="142" t="s">
        <v>32</v>
      </c>
      <c r="C153" s="143" t="s">
        <v>33</v>
      </c>
      <c r="D153" s="230">
        <v>31</v>
      </c>
      <c r="E153" s="197"/>
      <c r="F153" s="198">
        <v>29705.3917</v>
      </c>
      <c r="G153" s="147" t="s">
        <v>34</v>
      </c>
    </row>
    <row r="154" spans="1:7" ht="19.5" thickBot="1">
      <c r="A154" s="148">
        <v>4</v>
      </c>
      <c r="B154" s="149" t="s">
        <v>36</v>
      </c>
      <c r="C154" s="150" t="s">
        <v>33</v>
      </c>
      <c r="D154" s="197"/>
      <c r="E154" s="197"/>
      <c r="F154" s="199">
        <v>2973.38</v>
      </c>
      <c r="G154" s="153" t="s">
        <v>34</v>
      </c>
    </row>
    <row r="155" spans="1:7" ht="19.5" thickBot="1">
      <c r="A155" s="154"/>
      <c r="B155" s="155" t="s">
        <v>37</v>
      </c>
      <c r="C155" s="156"/>
      <c r="D155" s="156"/>
      <c r="E155" s="157"/>
      <c r="F155" s="158">
        <f>F152+F153+F154</f>
        <v>33230.7317</v>
      </c>
      <c r="G155" s="159"/>
    </row>
    <row r="156" spans="1:7" ht="19.5" thickBot="1">
      <c r="A156" s="160"/>
      <c r="B156" s="161" t="s">
        <v>38</v>
      </c>
      <c r="C156" s="162"/>
      <c r="D156" s="162"/>
      <c r="E156" s="163"/>
      <c r="F156" s="164">
        <f>F155*1.18</f>
        <v>39212.26340599999</v>
      </c>
      <c r="G156" s="165"/>
    </row>
    <row r="157" spans="1:7" ht="19.5" thickBot="1">
      <c r="A157" s="200" t="s">
        <v>39</v>
      </c>
      <c r="B157" s="201"/>
      <c r="C157" s="201"/>
      <c r="D157" s="202"/>
      <c r="E157" s="201"/>
      <c r="F157" s="201"/>
      <c r="G157" s="203"/>
    </row>
    <row r="158" spans="1:7" ht="18.75">
      <c r="A158" s="204" t="s">
        <v>4</v>
      </c>
      <c r="B158" s="205" t="s">
        <v>5</v>
      </c>
      <c r="C158" s="205" t="s">
        <v>6</v>
      </c>
      <c r="D158" s="205" t="s">
        <v>7</v>
      </c>
      <c r="E158" s="205" t="s">
        <v>8</v>
      </c>
      <c r="F158" s="205" t="s">
        <v>9</v>
      </c>
      <c r="G158" s="206" t="s">
        <v>10</v>
      </c>
    </row>
    <row r="159" spans="1:7" ht="19.5" thickBot="1">
      <c r="A159" s="173"/>
      <c r="B159" s="174" t="s">
        <v>13</v>
      </c>
      <c r="C159" s="174" t="s">
        <v>14</v>
      </c>
      <c r="D159" s="174" t="s">
        <v>15</v>
      </c>
      <c r="E159" s="174"/>
      <c r="F159" s="174"/>
      <c r="G159" s="175"/>
    </row>
    <row r="160" spans="1:7" ht="19.5" thickBot="1">
      <c r="A160" s="176"/>
      <c r="B160" s="177" t="s">
        <v>40</v>
      </c>
      <c r="C160" s="178"/>
      <c r="D160" s="178"/>
      <c r="E160" s="177"/>
      <c r="F160" s="179">
        <v>0</v>
      </c>
      <c r="G160" s="180"/>
    </row>
    <row r="161" spans="1:7" ht="19.5" thickBot="1">
      <c r="A161" s="181"/>
      <c r="B161" s="182" t="s">
        <v>38</v>
      </c>
      <c r="C161" s="183"/>
      <c r="D161" s="183"/>
      <c r="E161" s="182"/>
      <c r="F161" s="184">
        <f>F160*1.18</f>
        <v>0</v>
      </c>
      <c r="G161" s="185"/>
    </row>
    <row r="162" spans="1:7" ht="18.75">
      <c r="A162" s="186"/>
      <c r="B162" s="187" t="s">
        <v>41</v>
      </c>
      <c r="C162" s="186"/>
      <c r="D162" s="188">
        <f>F155+F160</f>
        <v>33230.7317</v>
      </c>
      <c r="E162" s="188"/>
      <c r="F162" s="188"/>
      <c r="G162" s="189"/>
    </row>
    <row r="163" spans="1:7" ht="18.75">
      <c r="A163" s="186"/>
      <c r="B163" s="187" t="s">
        <v>42</v>
      </c>
      <c r="C163" s="186"/>
      <c r="D163" s="696">
        <f>D162*1.18</f>
        <v>39212.26340599999</v>
      </c>
      <c r="E163" s="696"/>
      <c r="F163" s="696"/>
      <c r="G163" s="189"/>
    </row>
    <row r="164" spans="1:7" ht="20.25">
      <c r="A164" s="699" t="s">
        <v>0</v>
      </c>
      <c r="B164" s="699"/>
      <c r="C164" s="699"/>
      <c r="D164" s="699"/>
      <c r="E164" s="699"/>
      <c r="F164" s="699"/>
      <c r="G164" s="699"/>
    </row>
    <row r="165" spans="1:7" ht="20.25">
      <c r="A165" s="731" t="s">
        <v>516</v>
      </c>
      <c r="B165" s="699"/>
      <c r="C165" s="699"/>
      <c r="D165" s="699"/>
      <c r="E165" s="699"/>
      <c r="F165" s="699"/>
      <c r="G165" s="732"/>
    </row>
    <row r="166" spans="1:7" ht="21" thickBot="1">
      <c r="A166" s="699" t="s">
        <v>80</v>
      </c>
      <c r="B166" s="699"/>
      <c r="C166" s="699"/>
      <c r="D166" s="699"/>
      <c r="E166" s="699"/>
      <c r="F166" s="699"/>
      <c r="G166" s="699"/>
    </row>
    <row r="167" spans="1:7" ht="19.5" thickBot="1">
      <c r="A167" s="700" t="s">
        <v>3</v>
      </c>
      <c r="B167" s="701"/>
      <c r="C167" s="701"/>
      <c r="D167" s="701"/>
      <c r="E167" s="701"/>
      <c r="F167" s="701"/>
      <c r="G167" s="702"/>
    </row>
    <row r="168" spans="1:7" ht="18.75">
      <c r="A168" s="104" t="s">
        <v>4</v>
      </c>
      <c r="B168" s="105" t="s">
        <v>5</v>
      </c>
      <c r="C168" s="105" t="s">
        <v>6</v>
      </c>
      <c r="D168" s="105" t="s">
        <v>7</v>
      </c>
      <c r="E168" s="105" t="s">
        <v>8</v>
      </c>
      <c r="F168" s="105" t="s">
        <v>9</v>
      </c>
      <c r="G168" s="106" t="s">
        <v>10</v>
      </c>
    </row>
    <row r="169" spans="1:7" ht="19.5" thickBot="1">
      <c r="A169" s="107"/>
      <c r="B169" s="108" t="s">
        <v>13</v>
      </c>
      <c r="C169" s="108" t="s">
        <v>14</v>
      </c>
      <c r="D169" s="108" t="s">
        <v>15</v>
      </c>
      <c r="E169" s="108"/>
      <c r="F169" s="108"/>
      <c r="G169" s="109"/>
    </row>
    <row r="170" spans="1:7" ht="18.75">
      <c r="A170" s="110">
        <v>2</v>
      </c>
      <c r="B170" s="722" t="s">
        <v>16</v>
      </c>
      <c r="C170" s="722"/>
      <c r="D170" s="722"/>
      <c r="E170" s="722"/>
      <c r="F170" s="722"/>
      <c r="G170" s="723"/>
    </row>
    <row r="171" spans="1:7" ht="19.5" thickBot="1">
      <c r="A171" s="117" t="s">
        <v>377</v>
      </c>
      <c r="B171" s="123" t="s">
        <v>512</v>
      </c>
      <c r="C171" s="124" t="s">
        <v>22</v>
      </c>
      <c r="D171" s="124">
        <v>1</v>
      </c>
      <c r="E171" s="125">
        <v>1181</v>
      </c>
      <c r="F171" s="126">
        <f>D171*E171</f>
        <v>1181</v>
      </c>
      <c r="G171" s="127" t="s">
        <v>534</v>
      </c>
    </row>
    <row r="172" spans="1:7" ht="19.5" thickBot="1">
      <c r="A172" s="214"/>
      <c r="B172" s="215" t="s">
        <v>30</v>
      </c>
      <c r="C172" s="216" t="s">
        <v>22</v>
      </c>
      <c r="D172" s="229"/>
      <c r="E172" s="215"/>
      <c r="F172" s="217">
        <f>SUM(F171:F171)</f>
        <v>1181</v>
      </c>
      <c r="G172" s="218"/>
    </row>
    <row r="173" spans="1:7" ht="19.5" thickBot="1">
      <c r="A173" s="135"/>
      <c r="B173" s="136" t="s">
        <v>31</v>
      </c>
      <c r="C173" s="136"/>
      <c r="D173" s="137"/>
      <c r="E173" s="138"/>
      <c r="F173" s="139">
        <f>F172</f>
        <v>1181</v>
      </c>
      <c r="G173" s="140"/>
    </row>
    <row r="174" spans="1:7" ht="19.5" thickBot="1">
      <c r="A174" s="141">
        <v>4</v>
      </c>
      <c r="B174" s="142" t="s">
        <v>32</v>
      </c>
      <c r="C174" s="143" t="s">
        <v>33</v>
      </c>
      <c r="D174" s="230">
        <v>36</v>
      </c>
      <c r="E174" s="197"/>
      <c r="F174" s="198">
        <v>38240.9252</v>
      </c>
      <c r="G174" s="147" t="s">
        <v>34</v>
      </c>
    </row>
    <row r="175" spans="1:7" ht="19.5" thickBot="1">
      <c r="A175" s="148">
        <v>5</v>
      </c>
      <c r="B175" s="149" t="s">
        <v>36</v>
      </c>
      <c r="C175" s="150" t="s">
        <v>33</v>
      </c>
      <c r="D175" s="197">
        <v>9</v>
      </c>
      <c r="E175" s="197"/>
      <c r="F175" s="199">
        <v>2859.31</v>
      </c>
      <c r="G175" s="153" t="s">
        <v>34</v>
      </c>
    </row>
    <row r="176" spans="1:7" ht="19.5" thickBot="1">
      <c r="A176" s="154"/>
      <c r="B176" s="155" t="s">
        <v>37</v>
      </c>
      <c r="C176" s="156"/>
      <c r="D176" s="156"/>
      <c r="E176" s="157"/>
      <c r="F176" s="158">
        <f>F173+F174+F175</f>
        <v>42281.235199999996</v>
      </c>
      <c r="G176" s="159"/>
    </row>
    <row r="177" spans="1:7" ht="19.5" thickBot="1">
      <c r="A177" s="160"/>
      <c r="B177" s="161" t="s">
        <v>38</v>
      </c>
      <c r="C177" s="162"/>
      <c r="D177" s="162"/>
      <c r="E177" s="163"/>
      <c r="F177" s="164">
        <f>F176*1.18</f>
        <v>49891.85753599999</v>
      </c>
      <c r="G177" s="165"/>
    </row>
    <row r="178" spans="1:7" ht="18.75">
      <c r="A178" s="186"/>
      <c r="B178" s="187" t="s">
        <v>41</v>
      </c>
      <c r="C178" s="186"/>
      <c r="D178" s="188">
        <f>F176</f>
        <v>42281.235199999996</v>
      </c>
      <c r="E178" s="188"/>
      <c r="F178" s="188"/>
      <c r="G178" s="189"/>
    </row>
    <row r="179" spans="1:7" ht="18.75">
      <c r="A179" s="186"/>
      <c r="B179" s="187" t="s">
        <v>42</v>
      </c>
      <c r="C179" s="186"/>
      <c r="D179" s="696">
        <f>D178*1.18</f>
        <v>49891.85753599999</v>
      </c>
      <c r="E179" s="696"/>
      <c r="F179" s="696"/>
      <c r="G179" s="189"/>
    </row>
    <row r="180" spans="1:7" ht="20.25">
      <c r="A180" s="699" t="s">
        <v>0</v>
      </c>
      <c r="B180" s="699"/>
      <c r="C180" s="699"/>
      <c r="D180" s="699"/>
      <c r="E180" s="699"/>
      <c r="F180" s="699"/>
      <c r="G180" s="699"/>
    </row>
    <row r="181" spans="1:7" ht="20.25">
      <c r="A181" s="699" t="s">
        <v>516</v>
      </c>
      <c r="B181" s="699"/>
      <c r="C181" s="699"/>
      <c r="D181" s="699"/>
      <c r="E181" s="699"/>
      <c r="F181" s="699"/>
      <c r="G181" s="699"/>
    </row>
    <row r="182" spans="1:7" ht="21" thickBot="1">
      <c r="A182" s="699" t="s">
        <v>85</v>
      </c>
      <c r="B182" s="699"/>
      <c r="C182" s="699"/>
      <c r="D182" s="699"/>
      <c r="E182" s="699"/>
      <c r="F182" s="699"/>
      <c r="G182" s="699"/>
    </row>
    <row r="183" spans="1:7" ht="19.5" thickBot="1">
      <c r="A183" s="708" t="s">
        <v>3</v>
      </c>
      <c r="B183" s="709"/>
      <c r="C183" s="709"/>
      <c r="D183" s="709"/>
      <c r="E183" s="709"/>
      <c r="F183" s="709"/>
      <c r="G183" s="710"/>
    </row>
    <row r="184" spans="1:7" ht="18.75">
      <c r="A184" s="104" t="s">
        <v>4</v>
      </c>
      <c r="B184" s="105" t="s">
        <v>5</v>
      </c>
      <c r="C184" s="105" t="s">
        <v>6</v>
      </c>
      <c r="D184" s="105" t="s">
        <v>7</v>
      </c>
      <c r="E184" s="105" t="s">
        <v>8</v>
      </c>
      <c r="F184" s="105" t="s">
        <v>9</v>
      </c>
      <c r="G184" s="106" t="s">
        <v>10</v>
      </c>
    </row>
    <row r="185" spans="1:7" ht="19.5" thickBot="1">
      <c r="A185" s="107"/>
      <c r="B185" s="108" t="s">
        <v>13</v>
      </c>
      <c r="C185" s="108" t="s">
        <v>14</v>
      </c>
      <c r="D185" s="108" t="s">
        <v>15</v>
      </c>
      <c r="E185" s="108"/>
      <c r="F185" s="108"/>
      <c r="G185" s="109"/>
    </row>
    <row r="186" spans="1:7" ht="19.5" thickBot="1">
      <c r="A186" s="219">
        <v>4</v>
      </c>
      <c r="B186" s="220" t="s">
        <v>16</v>
      </c>
      <c r="C186" s="711"/>
      <c r="D186" s="712"/>
      <c r="E186" s="712"/>
      <c r="F186" s="712"/>
      <c r="G186" s="713"/>
    </row>
    <row r="187" spans="1:7" ht="18.75">
      <c r="A187" s="117" t="s">
        <v>277</v>
      </c>
      <c r="B187" s="426" t="s">
        <v>512</v>
      </c>
      <c r="C187" s="124" t="s">
        <v>22</v>
      </c>
      <c r="D187" s="124">
        <v>2</v>
      </c>
      <c r="E187" s="125">
        <v>1181</v>
      </c>
      <c r="F187" s="284">
        <f aca="true" t="shared" si="1" ref="F187:F194">D187*E187</f>
        <v>2362</v>
      </c>
      <c r="G187" s="127" t="s">
        <v>535</v>
      </c>
    </row>
    <row r="188" spans="1:7" ht="18.75">
      <c r="A188" s="117" t="s">
        <v>273</v>
      </c>
      <c r="B188" s="426" t="s">
        <v>512</v>
      </c>
      <c r="C188" s="124" t="s">
        <v>22</v>
      </c>
      <c r="D188" s="124">
        <v>2</v>
      </c>
      <c r="E188" s="125">
        <v>497.51</v>
      </c>
      <c r="F188" s="284">
        <f t="shared" si="1"/>
        <v>995.02</v>
      </c>
      <c r="G188" s="127" t="s">
        <v>536</v>
      </c>
    </row>
    <row r="189" spans="1:7" ht="18.75">
      <c r="A189" s="117" t="s">
        <v>279</v>
      </c>
      <c r="B189" s="426" t="s">
        <v>512</v>
      </c>
      <c r="C189" s="124" t="s">
        <v>22</v>
      </c>
      <c r="D189" s="124">
        <v>2</v>
      </c>
      <c r="E189" s="125">
        <v>1181</v>
      </c>
      <c r="F189" s="284">
        <f t="shared" si="1"/>
        <v>2362</v>
      </c>
      <c r="G189" s="127" t="s">
        <v>534</v>
      </c>
    </row>
    <row r="190" spans="1:7" ht="18.75">
      <c r="A190" s="117" t="s">
        <v>280</v>
      </c>
      <c r="B190" s="426" t="s">
        <v>512</v>
      </c>
      <c r="C190" s="124" t="s">
        <v>22</v>
      </c>
      <c r="D190" s="124">
        <v>1</v>
      </c>
      <c r="E190" s="125">
        <v>6575.18</v>
      </c>
      <c r="F190" s="284">
        <f t="shared" si="1"/>
        <v>6575.18</v>
      </c>
      <c r="G190" s="127" t="s">
        <v>537</v>
      </c>
    </row>
    <row r="191" spans="1:7" ht="18.75">
      <c r="A191" s="117" t="s">
        <v>178</v>
      </c>
      <c r="B191" s="426" t="s">
        <v>512</v>
      </c>
      <c r="C191" s="124" t="s">
        <v>22</v>
      </c>
      <c r="D191" s="124">
        <v>1</v>
      </c>
      <c r="E191" s="125">
        <v>248.92</v>
      </c>
      <c r="F191" s="284">
        <f t="shared" si="1"/>
        <v>248.92</v>
      </c>
      <c r="G191" s="127" t="s">
        <v>538</v>
      </c>
    </row>
    <row r="192" spans="1:7" ht="18.75">
      <c r="A192" s="117" t="s">
        <v>305</v>
      </c>
      <c r="B192" s="426" t="s">
        <v>512</v>
      </c>
      <c r="C192" s="124" t="s">
        <v>49</v>
      </c>
      <c r="D192" s="124">
        <v>5.5</v>
      </c>
      <c r="E192" s="125">
        <v>66.53</v>
      </c>
      <c r="F192" s="284">
        <f t="shared" si="1"/>
        <v>365.915</v>
      </c>
      <c r="G192" s="127" t="s">
        <v>539</v>
      </c>
    </row>
    <row r="193" spans="1:7" ht="18.75">
      <c r="A193" s="117" t="s">
        <v>307</v>
      </c>
      <c r="B193" s="426" t="s">
        <v>512</v>
      </c>
      <c r="C193" s="124" t="s">
        <v>22</v>
      </c>
      <c r="D193" s="124">
        <v>1</v>
      </c>
      <c r="E193" s="125">
        <v>423.61</v>
      </c>
      <c r="F193" s="284">
        <f t="shared" si="1"/>
        <v>423.61</v>
      </c>
      <c r="G193" s="227" t="s">
        <v>540</v>
      </c>
    </row>
    <row r="194" spans="1:7" ht="19.5" thickBot="1">
      <c r="A194" s="117" t="s">
        <v>168</v>
      </c>
      <c r="B194" s="426" t="s">
        <v>512</v>
      </c>
      <c r="C194" s="124" t="s">
        <v>49</v>
      </c>
      <c r="D194" s="124">
        <v>5</v>
      </c>
      <c r="E194" s="125">
        <v>66.53</v>
      </c>
      <c r="F194" s="284">
        <f t="shared" si="1"/>
        <v>332.65</v>
      </c>
      <c r="G194" s="127" t="s">
        <v>541</v>
      </c>
    </row>
    <row r="195" spans="1:7" ht="19.5" thickBot="1">
      <c r="A195" s="285"/>
      <c r="B195" s="286" t="s">
        <v>30</v>
      </c>
      <c r="C195" s="286"/>
      <c r="D195" s="287">
        <f>SUM(D187:D194)</f>
        <v>19.5</v>
      </c>
      <c r="E195" s="286"/>
      <c r="F195" s="288">
        <f>SUM(F187:F194)</f>
        <v>13665.295000000002</v>
      </c>
      <c r="G195" s="289"/>
    </row>
    <row r="196" spans="1:7" ht="19.5" thickBot="1">
      <c r="A196" s="292">
        <v>5</v>
      </c>
      <c r="B196" s="293" t="s">
        <v>77</v>
      </c>
      <c r="C196" s="286"/>
      <c r="D196" s="286"/>
      <c r="E196" s="286"/>
      <c r="F196" s="295"/>
      <c r="G196" s="291"/>
    </row>
    <row r="197" spans="1:7" ht="19.5" thickBot="1">
      <c r="A197" s="518">
        <v>2</v>
      </c>
      <c r="B197" s="519" t="s">
        <v>542</v>
      </c>
      <c r="C197" s="661" t="s">
        <v>22</v>
      </c>
      <c r="D197" s="520">
        <v>3</v>
      </c>
      <c r="E197" s="519">
        <v>368</v>
      </c>
      <c r="F197" s="522">
        <v>1104</v>
      </c>
      <c r="G197" s="521" t="s">
        <v>543</v>
      </c>
    </row>
    <row r="198" spans="1:7" ht="19.5" thickBot="1">
      <c r="A198" s="290"/>
      <c r="B198" s="286" t="s">
        <v>55</v>
      </c>
      <c r="C198" s="551" t="s">
        <v>22</v>
      </c>
      <c r="D198" s="287">
        <f>SUM(D197:D197)</f>
        <v>3</v>
      </c>
      <c r="E198" s="286"/>
      <c r="F198" s="288">
        <f>SUM(F197:F197)</f>
        <v>1104</v>
      </c>
      <c r="G198" s="291"/>
    </row>
    <row r="199" spans="1:7" ht="19.5" thickBot="1">
      <c r="A199" s="290"/>
      <c r="B199" s="286" t="s">
        <v>31</v>
      </c>
      <c r="C199" s="286"/>
      <c r="D199" s="286"/>
      <c r="E199" s="286"/>
      <c r="F199" s="288">
        <f>F195+F198</f>
        <v>14769.295000000002</v>
      </c>
      <c r="G199" s="291"/>
    </row>
    <row r="200" spans="1:7" ht="19.5" thickBot="1">
      <c r="A200" s="292">
        <v>6</v>
      </c>
      <c r="B200" s="293" t="s">
        <v>32</v>
      </c>
      <c r="C200" s="287" t="s">
        <v>33</v>
      </c>
      <c r="D200" s="294">
        <v>9</v>
      </c>
      <c r="E200" s="286"/>
      <c r="F200" s="436">
        <v>12523.346300000001</v>
      </c>
      <c r="G200" s="291" t="s">
        <v>34</v>
      </c>
    </row>
    <row r="201" spans="1:7" ht="19.5" thickBot="1">
      <c r="A201" s="296">
        <v>7</v>
      </c>
      <c r="B201" s="297" t="s">
        <v>36</v>
      </c>
      <c r="C201" s="298" t="s">
        <v>33</v>
      </c>
      <c r="D201" s="298">
        <v>9.8</v>
      </c>
      <c r="E201" s="299"/>
      <c r="F201" s="437">
        <v>16773.373999999996</v>
      </c>
      <c r="G201" s="300" t="s">
        <v>34</v>
      </c>
    </row>
    <row r="202" spans="1:7" ht="19.5" thickBot="1">
      <c r="A202" s="290"/>
      <c r="B202" s="301" t="s">
        <v>37</v>
      </c>
      <c r="C202" s="286"/>
      <c r="D202" s="286"/>
      <c r="E202" s="286"/>
      <c r="F202" s="302">
        <f>F199+F200+F201</f>
        <v>44066.0153</v>
      </c>
      <c r="G202" s="291"/>
    </row>
    <row r="203" spans="1:7" ht="19.5" thickBot="1">
      <c r="A203" s="290"/>
      <c r="B203" s="286" t="s">
        <v>38</v>
      </c>
      <c r="C203" s="286"/>
      <c r="D203" s="286"/>
      <c r="E203" s="286"/>
      <c r="F203" s="288">
        <f>F202*1.18</f>
        <v>51997.898054</v>
      </c>
      <c r="G203" s="291"/>
    </row>
    <row r="204" spans="1:7" ht="19.5" thickBot="1">
      <c r="A204" s="200" t="s">
        <v>39</v>
      </c>
      <c r="B204" s="201"/>
      <c r="C204" s="201"/>
      <c r="D204" s="202"/>
      <c r="E204" s="201"/>
      <c r="F204" s="201"/>
      <c r="G204" s="203"/>
    </row>
    <row r="205" spans="1:7" ht="12.75">
      <c r="A205" s="714" t="s">
        <v>4</v>
      </c>
      <c r="B205" s="716" t="s">
        <v>90</v>
      </c>
      <c r="C205" s="718" t="s">
        <v>91</v>
      </c>
      <c r="D205" s="720" t="s">
        <v>92</v>
      </c>
      <c r="E205" s="718" t="s">
        <v>8</v>
      </c>
      <c r="F205" s="718" t="s">
        <v>9</v>
      </c>
      <c r="G205" s="706" t="s">
        <v>10</v>
      </c>
    </row>
    <row r="206" spans="1:7" ht="13.5" thickBot="1">
      <c r="A206" s="715"/>
      <c r="B206" s="717"/>
      <c r="C206" s="719"/>
      <c r="D206" s="721"/>
      <c r="E206" s="719"/>
      <c r="F206" s="719"/>
      <c r="G206" s="707"/>
    </row>
    <row r="207" spans="1:7" ht="19.5" thickBot="1">
      <c r="A207" s="290"/>
      <c r="B207" s="301" t="s">
        <v>40</v>
      </c>
      <c r="C207" s="286"/>
      <c r="D207" s="286"/>
      <c r="E207" s="286"/>
      <c r="F207" s="302">
        <v>0</v>
      </c>
      <c r="G207" s="291"/>
    </row>
    <row r="208" spans="1:7" ht="19.5" thickBot="1">
      <c r="A208" s="290"/>
      <c r="B208" s="286" t="s">
        <v>38</v>
      </c>
      <c r="C208" s="286"/>
      <c r="D208" s="286"/>
      <c r="E208" s="286"/>
      <c r="F208" s="288">
        <f>F207*1.18</f>
        <v>0</v>
      </c>
      <c r="G208" s="291"/>
    </row>
    <row r="209" spans="1:7" ht="18.75">
      <c r="A209" s="187"/>
      <c r="B209" s="187" t="s">
        <v>41</v>
      </c>
      <c r="C209" s="187"/>
      <c r="D209" s="307"/>
      <c r="E209" s="308">
        <f>F207+F202</f>
        <v>44066.0153</v>
      </c>
      <c r="F209" s="187"/>
      <c r="G209" s="187"/>
    </row>
    <row r="210" spans="1:7" ht="18.75">
      <c r="A210" s="187"/>
      <c r="B210" s="187" t="s">
        <v>42</v>
      </c>
      <c r="C210" s="187"/>
      <c r="D210" s="307">
        <f>E209*1.18</f>
        <v>51997.898054</v>
      </c>
      <c r="E210" s="187"/>
      <c r="F210" s="187"/>
      <c r="G210" s="187"/>
    </row>
    <row r="211" spans="1:7" ht="20.25">
      <c r="A211" s="699" t="s">
        <v>0</v>
      </c>
      <c r="B211" s="699"/>
      <c r="C211" s="699"/>
      <c r="D211" s="699"/>
      <c r="E211" s="699"/>
      <c r="F211" s="699"/>
      <c r="G211" s="699"/>
    </row>
    <row r="212" spans="1:7" ht="20.25">
      <c r="A212" s="699" t="s">
        <v>516</v>
      </c>
      <c r="B212" s="699"/>
      <c r="C212" s="699"/>
      <c r="D212" s="699"/>
      <c r="E212" s="699"/>
      <c r="F212" s="699"/>
      <c r="G212" s="699"/>
    </row>
    <row r="213" spans="1:7" ht="21" thickBot="1">
      <c r="A213" s="699" t="s">
        <v>94</v>
      </c>
      <c r="B213" s="699"/>
      <c r="C213" s="699"/>
      <c r="D213" s="699"/>
      <c r="E213" s="699"/>
      <c r="F213" s="699"/>
      <c r="G213" s="699"/>
    </row>
    <row r="214" spans="1:7" ht="19.5" thickBot="1">
      <c r="A214" s="700" t="s">
        <v>3</v>
      </c>
      <c r="B214" s="701"/>
      <c r="C214" s="701"/>
      <c r="D214" s="701"/>
      <c r="E214" s="701"/>
      <c r="F214" s="701"/>
      <c r="G214" s="702"/>
    </row>
    <row r="215" spans="1:7" ht="18.75">
      <c r="A215" s="104" t="s">
        <v>4</v>
      </c>
      <c r="B215" s="105" t="s">
        <v>5</v>
      </c>
      <c r="C215" s="105" t="s">
        <v>6</v>
      </c>
      <c r="D215" s="105" t="s">
        <v>7</v>
      </c>
      <c r="E215" s="105" t="s">
        <v>8</v>
      </c>
      <c r="F215" s="105" t="s">
        <v>9</v>
      </c>
      <c r="G215" s="106" t="s">
        <v>10</v>
      </c>
    </row>
    <row r="216" spans="1:7" ht="19.5" thickBot="1">
      <c r="A216" s="107"/>
      <c r="B216" s="108" t="s">
        <v>13</v>
      </c>
      <c r="C216" s="108" t="s">
        <v>14</v>
      </c>
      <c r="D216" s="108" t="s">
        <v>15</v>
      </c>
      <c r="E216" s="108"/>
      <c r="F216" s="108"/>
      <c r="G216" s="109"/>
    </row>
    <row r="217" spans="1:7" ht="19.5" thickBot="1">
      <c r="A217" s="219">
        <v>2</v>
      </c>
      <c r="B217" s="697" t="s">
        <v>16</v>
      </c>
      <c r="C217" s="697"/>
      <c r="D217" s="697"/>
      <c r="E217" s="697"/>
      <c r="F217" s="697"/>
      <c r="G217" s="698"/>
    </row>
    <row r="218" spans="1:7" ht="18.75">
      <c r="A218" s="117" t="s">
        <v>239</v>
      </c>
      <c r="B218" s="123" t="s">
        <v>512</v>
      </c>
      <c r="C218" s="312" t="s">
        <v>22</v>
      </c>
      <c r="D218" s="312">
        <v>1</v>
      </c>
      <c r="E218" s="123">
        <v>497.51</v>
      </c>
      <c r="F218" s="310">
        <f>D218*E218</f>
        <v>497.51</v>
      </c>
      <c r="G218" s="311" t="s">
        <v>544</v>
      </c>
    </row>
    <row r="219" spans="1:7" ht="18.75">
      <c r="A219" s="117" t="s">
        <v>365</v>
      </c>
      <c r="B219" s="123" t="s">
        <v>512</v>
      </c>
      <c r="C219" s="124" t="s">
        <v>22</v>
      </c>
      <c r="D219" s="228">
        <v>1</v>
      </c>
      <c r="E219" s="125">
        <v>698.48</v>
      </c>
      <c r="F219" s="126">
        <f>D219*E219</f>
        <v>698.48</v>
      </c>
      <c r="G219" s="311" t="s">
        <v>545</v>
      </c>
    </row>
    <row r="220" spans="1:7" ht="18.75">
      <c r="A220" s="117" t="s">
        <v>369</v>
      </c>
      <c r="B220" s="123" t="s">
        <v>512</v>
      </c>
      <c r="C220" s="124" t="s">
        <v>22</v>
      </c>
      <c r="D220" s="124">
        <v>1</v>
      </c>
      <c r="E220" s="125">
        <v>273.67</v>
      </c>
      <c r="F220" s="126">
        <f>D220*E220</f>
        <v>273.67</v>
      </c>
      <c r="G220" s="311" t="s">
        <v>186</v>
      </c>
    </row>
    <row r="221" spans="1:7" ht="19.5" thickBot="1">
      <c r="A221" s="117" t="s">
        <v>375</v>
      </c>
      <c r="B221" s="123" t="s">
        <v>512</v>
      </c>
      <c r="C221" s="124" t="s">
        <v>19</v>
      </c>
      <c r="D221" s="124">
        <f>0.7+0.7+0.3+0.7</f>
        <v>2.4</v>
      </c>
      <c r="E221" s="125">
        <v>1016.43</v>
      </c>
      <c r="F221" s="126">
        <f>D221*E221</f>
        <v>2439.432</v>
      </c>
      <c r="G221" s="311" t="s">
        <v>546</v>
      </c>
    </row>
    <row r="222" spans="1:7" ht="19.5" thickBot="1">
      <c r="A222" s="214"/>
      <c r="B222" s="215" t="s">
        <v>30</v>
      </c>
      <c r="C222" s="216" t="s">
        <v>22</v>
      </c>
      <c r="D222" s="229"/>
      <c r="E222" s="215"/>
      <c r="F222" s="217">
        <f>SUM(F218:F221)</f>
        <v>3909.0919999999996</v>
      </c>
      <c r="G222" s="218"/>
    </row>
    <row r="223" spans="1:7" ht="19.5" thickBot="1">
      <c r="A223" s="316"/>
      <c r="B223" s="317" t="s">
        <v>31</v>
      </c>
      <c r="C223" s="317"/>
      <c r="D223" s="193"/>
      <c r="E223" s="317"/>
      <c r="F223" s="195">
        <f>F222</f>
        <v>3909.0919999999996</v>
      </c>
      <c r="G223" s="318"/>
    </row>
    <row r="224" spans="1:7" ht="19.5" thickBot="1">
      <c r="A224" s="319">
        <v>5</v>
      </c>
      <c r="B224" s="320" t="s">
        <v>32</v>
      </c>
      <c r="C224" s="321" t="s">
        <v>33</v>
      </c>
      <c r="D224" s="452">
        <v>24.5</v>
      </c>
      <c r="E224" s="322"/>
      <c r="F224" s="323">
        <v>18282.22375</v>
      </c>
      <c r="G224" s="324" t="s">
        <v>34</v>
      </c>
    </row>
    <row r="225" spans="1:7" ht="19.5" thickBot="1">
      <c r="A225" s="148">
        <v>6</v>
      </c>
      <c r="B225" s="149" t="s">
        <v>36</v>
      </c>
      <c r="C225" s="150" t="s">
        <v>33</v>
      </c>
      <c r="D225" s="197">
        <v>1</v>
      </c>
      <c r="E225" s="197"/>
      <c r="F225" s="199">
        <v>2673.71</v>
      </c>
      <c r="G225" s="153" t="s">
        <v>34</v>
      </c>
    </row>
    <row r="226" spans="1:7" ht="19.5" thickBot="1">
      <c r="A226" s="154"/>
      <c r="B226" s="155" t="s">
        <v>37</v>
      </c>
      <c r="C226" s="156"/>
      <c r="D226" s="156"/>
      <c r="E226" s="157"/>
      <c r="F226" s="158">
        <f>F223+F224+F225</f>
        <v>24865.02575</v>
      </c>
      <c r="G226" s="159"/>
    </row>
    <row r="227" spans="1:7" ht="19.5" thickBot="1">
      <c r="A227" s="160"/>
      <c r="B227" s="161" t="s">
        <v>38</v>
      </c>
      <c r="C227" s="162"/>
      <c r="D227" s="162"/>
      <c r="E227" s="163"/>
      <c r="F227" s="164">
        <f>F226*1.18</f>
        <v>29340.730385</v>
      </c>
      <c r="G227" s="165"/>
    </row>
    <row r="228" spans="1:7" ht="19.5" thickBot="1">
      <c r="A228" s="200" t="s">
        <v>39</v>
      </c>
      <c r="B228" s="201"/>
      <c r="C228" s="201"/>
      <c r="D228" s="202"/>
      <c r="E228" s="201"/>
      <c r="F228" s="201"/>
      <c r="G228" s="203"/>
    </row>
    <row r="229" spans="1:7" ht="18.75">
      <c r="A229" s="204" t="s">
        <v>4</v>
      </c>
      <c r="B229" s="205" t="s">
        <v>5</v>
      </c>
      <c r="C229" s="205" t="s">
        <v>6</v>
      </c>
      <c r="D229" s="205" t="s">
        <v>7</v>
      </c>
      <c r="E229" s="205" t="s">
        <v>8</v>
      </c>
      <c r="F229" s="205" t="s">
        <v>9</v>
      </c>
      <c r="G229" s="206" t="s">
        <v>10</v>
      </c>
    </row>
    <row r="230" spans="1:7" ht="19.5" thickBot="1">
      <c r="A230" s="204"/>
      <c r="B230" s="205" t="s">
        <v>13</v>
      </c>
      <c r="C230" s="205" t="s">
        <v>14</v>
      </c>
      <c r="D230" s="205" t="s">
        <v>15</v>
      </c>
      <c r="E230" s="205"/>
      <c r="F230" s="205"/>
      <c r="G230" s="241"/>
    </row>
    <row r="231" spans="1:7" ht="19.5" thickBot="1">
      <c r="A231" s="141">
        <v>1</v>
      </c>
      <c r="B231" s="780" t="s">
        <v>68</v>
      </c>
      <c r="C231" s="780"/>
      <c r="D231" s="780"/>
      <c r="E231" s="780"/>
      <c r="F231" s="780"/>
      <c r="G231" s="781"/>
    </row>
    <row r="232" spans="1:7" ht="19.5" thickBot="1">
      <c r="A232" s="446">
        <v>2</v>
      </c>
      <c r="B232" s="421" t="s">
        <v>512</v>
      </c>
      <c r="C232" s="422" t="s">
        <v>19</v>
      </c>
      <c r="D232" s="655">
        <v>4.2</v>
      </c>
      <c r="E232" s="425">
        <v>125.61</v>
      </c>
      <c r="F232" s="423">
        <f>D232*E232</f>
        <v>527.562</v>
      </c>
      <c r="G232" s="455" t="s">
        <v>547</v>
      </c>
    </row>
    <row r="233" spans="1:7" ht="19.5" thickBot="1">
      <c r="A233" s="214"/>
      <c r="B233" s="215" t="s">
        <v>55</v>
      </c>
      <c r="C233" s="216" t="s">
        <v>19</v>
      </c>
      <c r="D233" s="416">
        <f>SUM(D232:D232)</f>
        <v>4.2</v>
      </c>
      <c r="E233" s="215"/>
      <c r="F233" s="217">
        <f>SUM(F232:F232)</f>
        <v>527.562</v>
      </c>
      <c r="G233" s="218"/>
    </row>
    <row r="234" spans="1:7" ht="19.5" thickBot="1">
      <c r="A234" s="334"/>
      <c r="B234" s="335" t="s">
        <v>40</v>
      </c>
      <c r="C234" s="336"/>
      <c r="D234" s="336"/>
      <c r="E234" s="335"/>
      <c r="F234" s="337">
        <f>F233</f>
        <v>527.562</v>
      </c>
      <c r="G234" s="338"/>
    </row>
    <row r="235" spans="1:7" ht="19.5" thickBot="1">
      <c r="A235" s="181"/>
      <c r="B235" s="182" t="s">
        <v>38</v>
      </c>
      <c r="C235" s="183"/>
      <c r="D235" s="183"/>
      <c r="E235" s="182"/>
      <c r="F235" s="184">
        <f>F234*1.18</f>
        <v>622.52316</v>
      </c>
      <c r="G235" s="185"/>
    </row>
    <row r="236" spans="1:7" ht="18.75">
      <c r="A236" s="186"/>
      <c r="B236" s="187" t="s">
        <v>41</v>
      </c>
      <c r="C236" s="186"/>
      <c r="D236" s="188">
        <f>F226+F234</f>
        <v>25392.587750000002</v>
      </c>
      <c r="E236" s="188"/>
      <c r="F236" s="188"/>
      <c r="G236" s="189"/>
    </row>
    <row r="237" spans="1:7" ht="18.75">
      <c r="A237" s="186"/>
      <c r="B237" s="187" t="s">
        <v>42</v>
      </c>
      <c r="C237" s="186"/>
      <c r="D237" s="696">
        <f>D236*1.18</f>
        <v>29963.253545</v>
      </c>
      <c r="E237" s="696"/>
      <c r="F237" s="696"/>
      <c r="G237" s="189"/>
    </row>
    <row r="238" spans="1:7" ht="20.25">
      <c r="A238" s="699" t="s">
        <v>0</v>
      </c>
      <c r="B238" s="699"/>
      <c r="C238" s="699"/>
      <c r="D238" s="699"/>
      <c r="E238" s="699"/>
      <c r="F238" s="699"/>
      <c r="G238" s="699"/>
    </row>
    <row r="239" spans="1:7" ht="20.25">
      <c r="A239" s="699" t="s">
        <v>516</v>
      </c>
      <c r="B239" s="699"/>
      <c r="C239" s="699"/>
      <c r="D239" s="699"/>
      <c r="E239" s="699"/>
      <c r="F239" s="699"/>
      <c r="G239" s="699"/>
    </row>
    <row r="240" spans="1:7" ht="21" thickBot="1">
      <c r="A240" s="699" t="s">
        <v>100</v>
      </c>
      <c r="B240" s="699"/>
      <c r="C240" s="699"/>
      <c r="D240" s="699"/>
      <c r="E240" s="699"/>
      <c r="F240" s="699"/>
      <c r="G240" s="699"/>
    </row>
    <row r="241" spans="1:7" ht="19.5" thickBot="1">
      <c r="A241" s="700" t="s">
        <v>3</v>
      </c>
      <c r="B241" s="701"/>
      <c r="C241" s="701"/>
      <c r="D241" s="701"/>
      <c r="E241" s="701"/>
      <c r="F241" s="701"/>
      <c r="G241" s="702"/>
    </row>
    <row r="242" spans="1:7" ht="18.75">
      <c r="A242" s="104" t="s">
        <v>4</v>
      </c>
      <c r="B242" s="105" t="s">
        <v>5</v>
      </c>
      <c r="C242" s="105" t="s">
        <v>6</v>
      </c>
      <c r="D242" s="105" t="s">
        <v>7</v>
      </c>
      <c r="E242" s="105" t="s">
        <v>8</v>
      </c>
      <c r="F242" s="105" t="s">
        <v>9</v>
      </c>
      <c r="G242" s="106" t="s">
        <v>10</v>
      </c>
    </row>
    <row r="243" spans="1:7" ht="19.5" thickBot="1">
      <c r="A243" s="339"/>
      <c r="B243" s="340" t="s">
        <v>13</v>
      </c>
      <c r="C243" s="340" t="s">
        <v>14</v>
      </c>
      <c r="D243" s="340" t="s">
        <v>15</v>
      </c>
      <c r="E243" s="340"/>
      <c r="F243" s="340"/>
      <c r="G243" s="341"/>
    </row>
    <row r="244" spans="1:7" ht="19.5" thickBot="1">
      <c r="A244" s="219">
        <v>2</v>
      </c>
      <c r="B244" s="697" t="s">
        <v>16</v>
      </c>
      <c r="C244" s="697"/>
      <c r="D244" s="697"/>
      <c r="E244" s="697"/>
      <c r="F244" s="697"/>
      <c r="G244" s="698"/>
    </row>
    <row r="245" spans="1:7" ht="18.75">
      <c r="A245" s="117" t="s">
        <v>365</v>
      </c>
      <c r="B245" s="125" t="s">
        <v>512</v>
      </c>
      <c r="C245" s="124" t="s">
        <v>22</v>
      </c>
      <c r="D245" s="124">
        <v>3</v>
      </c>
      <c r="E245" s="125">
        <v>423.61</v>
      </c>
      <c r="F245" s="126">
        <f>D245*E245</f>
        <v>1270.83</v>
      </c>
      <c r="G245" s="311" t="s">
        <v>548</v>
      </c>
    </row>
    <row r="246" spans="1:7" ht="18.75">
      <c r="A246" s="117" t="s">
        <v>367</v>
      </c>
      <c r="B246" s="125" t="s">
        <v>512</v>
      </c>
      <c r="C246" s="124" t="s">
        <v>19</v>
      </c>
      <c r="D246" s="124">
        <v>2.7</v>
      </c>
      <c r="E246" s="125">
        <v>1016.43</v>
      </c>
      <c r="F246" s="126">
        <f>D246*E246</f>
        <v>2744.361</v>
      </c>
      <c r="G246" s="311" t="s">
        <v>549</v>
      </c>
    </row>
    <row r="247" spans="1:7" ht="18.75">
      <c r="A247" s="117" t="s">
        <v>369</v>
      </c>
      <c r="B247" s="125" t="s">
        <v>512</v>
      </c>
      <c r="C247" s="124" t="s">
        <v>22</v>
      </c>
      <c r="D247" s="124">
        <v>1</v>
      </c>
      <c r="E247" s="125">
        <v>560.01</v>
      </c>
      <c r="F247" s="126">
        <f>D247*E247</f>
        <v>560.01</v>
      </c>
      <c r="G247" s="311" t="s">
        <v>550</v>
      </c>
    </row>
    <row r="248" spans="1:7" ht="19.5" thickBot="1">
      <c r="A248" s="117" t="s">
        <v>375</v>
      </c>
      <c r="B248" s="125" t="s">
        <v>512</v>
      </c>
      <c r="C248" s="124" t="s">
        <v>22</v>
      </c>
      <c r="D248" s="124">
        <v>4</v>
      </c>
      <c r="E248" s="125">
        <v>248.92</v>
      </c>
      <c r="F248" s="126">
        <f>D248*E248</f>
        <v>995.68</v>
      </c>
      <c r="G248" s="311" t="s">
        <v>551</v>
      </c>
    </row>
    <row r="249" spans="1:7" ht="19.5" thickBot="1">
      <c r="A249" s="345"/>
      <c r="B249" s="346" t="s">
        <v>30</v>
      </c>
      <c r="C249" s="143" t="s">
        <v>22</v>
      </c>
      <c r="D249" s="347"/>
      <c r="E249" s="346"/>
      <c r="F249" s="348">
        <f>SUM(F245:F248)</f>
        <v>5570.881</v>
      </c>
      <c r="G249" s="349"/>
    </row>
    <row r="250" spans="1:7" ht="19.5" thickBot="1">
      <c r="A250" s="350"/>
      <c r="B250" s="351" t="s">
        <v>31</v>
      </c>
      <c r="C250" s="351"/>
      <c r="D250" s="143"/>
      <c r="E250" s="351"/>
      <c r="F250" s="348">
        <f>F249</f>
        <v>5570.881</v>
      </c>
      <c r="G250" s="352"/>
    </row>
    <row r="251" spans="1:7" ht="19.5" thickBot="1">
      <c r="A251" s="353">
        <v>4</v>
      </c>
      <c r="B251" s="320" t="s">
        <v>32</v>
      </c>
      <c r="C251" s="321" t="s">
        <v>33</v>
      </c>
      <c r="D251" s="354"/>
      <c r="E251" s="354"/>
      <c r="F251" s="355">
        <v>0</v>
      </c>
      <c r="G251" s="324" t="s">
        <v>34</v>
      </c>
    </row>
    <row r="252" spans="1:7" ht="19.5" thickBot="1">
      <c r="A252" s="148">
        <v>5</v>
      </c>
      <c r="B252" s="149" t="s">
        <v>36</v>
      </c>
      <c r="C252" s="150" t="s">
        <v>33</v>
      </c>
      <c r="D252" s="356"/>
      <c r="E252" s="356"/>
      <c r="F252" s="357">
        <v>9036.05</v>
      </c>
      <c r="G252" s="153" t="s">
        <v>34</v>
      </c>
    </row>
    <row r="253" spans="1:7" ht="19.5" thickBot="1">
      <c r="A253" s="154"/>
      <c r="B253" s="155" t="s">
        <v>37</v>
      </c>
      <c r="C253" s="156"/>
      <c r="D253" s="156"/>
      <c r="E253" s="157"/>
      <c r="F253" s="158">
        <f>F250+F251+F252</f>
        <v>14606.931</v>
      </c>
      <c r="G253" s="159"/>
    </row>
    <row r="254" spans="1:7" ht="19.5" thickBot="1">
      <c r="A254" s="160"/>
      <c r="B254" s="161" t="s">
        <v>38</v>
      </c>
      <c r="C254" s="162"/>
      <c r="D254" s="162"/>
      <c r="E254" s="163"/>
      <c r="F254" s="164">
        <f>F253*1.18</f>
        <v>17236.17858</v>
      </c>
      <c r="G254" s="165"/>
    </row>
    <row r="255" spans="1:7" ht="19.5" thickBot="1">
      <c r="A255" s="200" t="s">
        <v>39</v>
      </c>
      <c r="B255" s="201"/>
      <c r="C255" s="201"/>
      <c r="D255" s="202"/>
      <c r="E255" s="201"/>
      <c r="F255" s="201"/>
      <c r="G255" s="203"/>
    </row>
    <row r="256" spans="1:7" ht="18.75">
      <c r="A256" s="204" t="s">
        <v>4</v>
      </c>
      <c r="B256" s="205" t="s">
        <v>5</v>
      </c>
      <c r="C256" s="205" t="s">
        <v>6</v>
      </c>
      <c r="D256" s="205" t="s">
        <v>7</v>
      </c>
      <c r="E256" s="205" t="s">
        <v>8</v>
      </c>
      <c r="F256" s="205" t="s">
        <v>9</v>
      </c>
      <c r="G256" s="206" t="s">
        <v>10</v>
      </c>
    </row>
    <row r="257" spans="1:7" ht="19.5" thickBot="1">
      <c r="A257" s="204"/>
      <c r="B257" s="205" t="s">
        <v>13</v>
      </c>
      <c r="C257" s="205" t="s">
        <v>14</v>
      </c>
      <c r="D257" s="205" t="s">
        <v>15</v>
      </c>
      <c r="E257" s="205"/>
      <c r="F257" s="205"/>
      <c r="G257" s="241"/>
    </row>
    <row r="258" spans="1:7" ht="18.75">
      <c r="A258" s="368">
        <v>1</v>
      </c>
      <c r="B258" s="689" t="s">
        <v>68</v>
      </c>
      <c r="C258" s="689"/>
      <c r="D258" s="689"/>
      <c r="E258" s="689"/>
      <c r="F258" s="689"/>
      <c r="G258" s="690"/>
    </row>
    <row r="259" spans="1:7" ht="19.5" thickBot="1">
      <c r="A259" s="376">
        <v>2</v>
      </c>
      <c r="B259" s="125" t="s">
        <v>512</v>
      </c>
      <c r="C259" s="124" t="s">
        <v>19</v>
      </c>
      <c r="D259" s="124">
        <v>1.7</v>
      </c>
      <c r="E259" s="377">
        <v>125.61</v>
      </c>
      <c r="F259" s="382">
        <f>D259*E259</f>
        <v>213.537</v>
      </c>
      <c r="G259" s="311" t="s">
        <v>552</v>
      </c>
    </row>
    <row r="260" spans="1:7" ht="19.5" thickBot="1">
      <c r="A260" s="345"/>
      <c r="B260" s="346" t="s">
        <v>55</v>
      </c>
      <c r="C260" s="143" t="s">
        <v>19</v>
      </c>
      <c r="D260" s="582">
        <f>SUM(D259:D259)</f>
        <v>1.7</v>
      </c>
      <c r="E260" s="346"/>
      <c r="F260" s="348">
        <f>SUM(F259:F259)</f>
        <v>213.537</v>
      </c>
      <c r="G260" s="349"/>
    </row>
    <row r="261" spans="1:7" ht="19.5" thickBot="1">
      <c r="A261" s="358"/>
      <c r="B261" s="359" t="s">
        <v>40</v>
      </c>
      <c r="C261" s="360"/>
      <c r="D261" s="360"/>
      <c r="E261" s="359"/>
      <c r="F261" s="361">
        <f>F260</f>
        <v>213.537</v>
      </c>
      <c r="G261" s="362"/>
    </row>
    <row r="262" spans="1:7" ht="19.5" thickBot="1">
      <c r="A262" s="181"/>
      <c r="B262" s="182" t="s">
        <v>38</v>
      </c>
      <c r="C262" s="183"/>
      <c r="D262" s="183"/>
      <c r="E262" s="182"/>
      <c r="F262" s="184">
        <f>F261*1.18</f>
        <v>251.97366</v>
      </c>
      <c r="G262" s="185"/>
    </row>
    <row r="263" spans="1:7" ht="18.75">
      <c r="A263" s="186"/>
      <c r="B263" s="187" t="s">
        <v>41</v>
      </c>
      <c r="C263" s="186"/>
      <c r="D263" s="188">
        <f>F253+F261</f>
        <v>14820.468</v>
      </c>
      <c r="E263" s="188"/>
      <c r="F263" s="188"/>
      <c r="G263" s="189"/>
    </row>
    <row r="264" spans="1:7" ht="18.75">
      <c r="A264" s="186"/>
      <c r="B264" s="187" t="s">
        <v>42</v>
      </c>
      <c r="C264" s="186"/>
      <c r="D264" s="696">
        <f>D263*1.18</f>
        <v>17488.15224</v>
      </c>
      <c r="E264" s="696"/>
      <c r="F264" s="696"/>
      <c r="G264" s="189"/>
    </row>
    <row r="265" spans="1:7" ht="20.25">
      <c r="A265" s="699" t="s">
        <v>0</v>
      </c>
      <c r="B265" s="699"/>
      <c r="C265" s="699"/>
      <c r="D265" s="699"/>
      <c r="E265" s="699"/>
      <c r="F265" s="699"/>
      <c r="G265" s="699"/>
    </row>
    <row r="266" spans="1:7" ht="20.25">
      <c r="A266" s="699" t="s">
        <v>516</v>
      </c>
      <c r="B266" s="699"/>
      <c r="C266" s="699"/>
      <c r="D266" s="699"/>
      <c r="E266" s="699"/>
      <c r="F266" s="699"/>
      <c r="G266" s="699"/>
    </row>
    <row r="267" spans="1:7" ht="21" thickBot="1">
      <c r="A267" s="699" t="s">
        <v>111</v>
      </c>
      <c r="B267" s="699"/>
      <c r="C267" s="699"/>
      <c r="D267" s="699"/>
      <c r="E267" s="699"/>
      <c r="F267" s="699"/>
      <c r="G267" s="699"/>
    </row>
    <row r="268" spans="1:7" ht="19.5" thickBot="1">
      <c r="A268" s="700" t="s">
        <v>3</v>
      </c>
      <c r="B268" s="701"/>
      <c r="C268" s="701"/>
      <c r="D268" s="701"/>
      <c r="E268" s="701"/>
      <c r="F268" s="701"/>
      <c r="G268" s="702"/>
    </row>
    <row r="269" spans="1:7" ht="18.75">
      <c r="A269" s="104" t="s">
        <v>4</v>
      </c>
      <c r="B269" s="105" t="s">
        <v>5</v>
      </c>
      <c r="C269" s="105" t="s">
        <v>6</v>
      </c>
      <c r="D269" s="105" t="s">
        <v>7</v>
      </c>
      <c r="E269" s="105" t="s">
        <v>8</v>
      </c>
      <c r="F269" s="105" t="s">
        <v>9</v>
      </c>
      <c r="G269" s="106" t="s">
        <v>10</v>
      </c>
    </row>
    <row r="270" spans="1:7" ht="19.5" thickBot="1">
      <c r="A270" s="107"/>
      <c r="B270" s="108" t="s">
        <v>13</v>
      </c>
      <c r="C270" s="108" t="s">
        <v>14</v>
      </c>
      <c r="D270" s="108" t="s">
        <v>15</v>
      </c>
      <c r="E270" s="108"/>
      <c r="F270" s="108"/>
      <c r="G270" s="109"/>
    </row>
    <row r="271" spans="1:7" ht="19.5" thickBot="1">
      <c r="A271" s="363">
        <v>2</v>
      </c>
      <c r="B271" s="142" t="s">
        <v>32</v>
      </c>
      <c r="C271" s="143" t="s">
        <v>33</v>
      </c>
      <c r="D271" s="364">
        <v>0</v>
      </c>
      <c r="E271" s="356"/>
      <c r="F271" s="198">
        <v>2941.05</v>
      </c>
      <c r="G271" s="147" t="s">
        <v>34</v>
      </c>
    </row>
    <row r="272" spans="1:7" ht="19.5" thickBot="1">
      <c r="A272" s="148">
        <v>3</v>
      </c>
      <c r="B272" s="149" t="s">
        <v>36</v>
      </c>
      <c r="C272" s="150" t="s">
        <v>33</v>
      </c>
      <c r="D272" s="356"/>
      <c r="E272" s="356"/>
      <c r="F272" s="198">
        <v>661.52</v>
      </c>
      <c r="G272" s="153" t="s">
        <v>34</v>
      </c>
    </row>
    <row r="273" spans="1:7" ht="19.5" thickBot="1">
      <c r="A273" s="154"/>
      <c r="B273" s="155" t="s">
        <v>37</v>
      </c>
      <c r="C273" s="156"/>
      <c r="D273" s="156"/>
      <c r="E273" s="157"/>
      <c r="F273" s="158">
        <f>F272+F271</f>
        <v>3602.57</v>
      </c>
      <c r="G273" s="159"/>
    </row>
    <row r="274" spans="1:7" ht="19.5" thickBot="1">
      <c r="A274" s="160"/>
      <c r="B274" s="161" t="s">
        <v>38</v>
      </c>
      <c r="C274" s="162"/>
      <c r="D274" s="162"/>
      <c r="E274" s="163"/>
      <c r="F274" s="164">
        <f>F273*1.18</f>
        <v>4251.0326</v>
      </c>
      <c r="G274" s="165"/>
    </row>
    <row r="275" spans="1:7" ht="19.5" thickBot="1">
      <c r="A275" s="365" t="s">
        <v>39</v>
      </c>
      <c r="B275" s="366"/>
      <c r="C275" s="366"/>
      <c r="D275" s="367"/>
      <c r="E275" s="366"/>
      <c r="F275" s="366"/>
      <c r="G275" s="165"/>
    </row>
    <row r="276" spans="1:7" ht="18.75">
      <c r="A276" s="204" t="s">
        <v>4</v>
      </c>
      <c r="B276" s="205" t="s">
        <v>5</v>
      </c>
      <c r="C276" s="205" t="s">
        <v>6</v>
      </c>
      <c r="D276" s="205" t="s">
        <v>7</v>
      </c>
      <c r="E276" s="205" t="s">
        <v>8</v>
      </c>
      <c r="F276" s="205" t="s">
        <v>9</v>
      </c>
      <c r="G276" s="206" t="s">
        <v>10</v>
      </c>
    </row>
    <row r="277" spans="1:7" ht="19.5" thickBot="1">
      <c r="A277" s="204"/>
      <c r="B277" s="205" t="s">
        <v>13</v>
      </c>
      <c r="C277" s="205" t="s">
        <v>14</v>
      </c>
      <c r="D277" s="205" t="s">
        <v>15</v>
      </c>
      <c r="E277" s="205"/>
      <c r="F277" s="205"/>
      <c r="G277" s="241"/>
    </row>
    <row r="278" spans="1:7" ht="19.5" thickBot="1">
      <c r="A278" s="375">
        <v>3</v>
      </c>
      <c r="B278" s="691" t="s">
        <v>116</v>
      </c>
      <c r="C278" s="691"/>
      <c r="D278" s="691"/>
      <c r="E278" s="691"/>
      <c r="F278" s="691"/>
      <c r="G278" s="692"/>
    </row>
    <row r="279" spans="1:7" ht="19.5" thickBot="1">
      <c r="A279" s="124"/>
      <c r="B279" s="381" t="s">
        <v>117</v>
      </c>
      <c r="C279" s="124" t="s">
        <v>19</v>
      </c>
      <c r="D279" s="124">
        <v>30.4</v>
      </c>
      <c r="E279" s="377">
        <v>1016.43</v>
      </c>
      <c r="F279" s="382">
        <f>D279*E279</f>
        <v>30899.471999999998</v>
      </c>
      <c r="G279" s="381" t="s">
        <v>118</v>
      </c>
    </row>
    <row r="280" spans="1:7" ht="19.5" thickBot="1">
      <c r="A280" s="380"/>
      <c r="B280" s="693" t="s">
        <v>55</v>
      </c>
      <c r="C280" s="694"/>
      <c r="D280" s="694"/>
      <c r="E280" s="695"/>
      <c r="F280" s="348">
        <f>SUM(F279)</f>
        <v>30899.471999999998</v>
      </c>
      <c r="G280" s="333"/>
    </row>
    <row r="281" spans="1:7" ht="19.5" thickBot="1">
      <c r="A281" s="358"/>
      <c r="B281" s="359" t="s">
        <v>40</v>
      </c>
      <c r="C281" s="360"/>
      <c r="D281" s="360"/>
      <c r="E281" s="359"/>
      <c r="F281" s="361">
        <f>F280</f>
        <v>30899.471999999998</v>
      </c>
      <c r="G281" s="362"/>
    </row>
    <row r="282" spans="1:7" ht="19.5" thickBot="1">
      <c r="A282" s="181"/>
      <c r="B282" s="182" t="s">
        <v>38</v>
      </c>
      <c r="C282" s="183"/>
      <c r="D282" s="183"/>
      <c r="E282" s="182"/>
      <c r="F282" s="184">
        <f>F281*1.18</f>
        <v>36461.376959999994</v>
      </c>
      <c r="G282" s="185"/>
    </row>
    <row r="283" spans="1:7" ht="18.75">
      <c r="A283" s="186"/>
      <c r="B283" s="187" t="s">
        <v>41</v>
      </c>
      <c r="C283" s="186"/>
      <c r="D283" s="188">
        <f>F273+F281</f>
        <v>34502.042</v>
      </c>
      <c r="E283" s="188"/>
      <c r="F283" s="188"/>
      <c r="G283" s="189"/>
    </row>
    <row r="284" spans="1:7" ht="18.75">
      <c r="A284" s="186"/>
      <c r="B284" s="187" t="s">
        <v>42</v>
      </c>
      <c r="C284" s="186"/>
      <c r="D284" s="696">
        <f>D283*1.18</f>
        <v>40712.40956</v>
      </c>
      <c r="E284" s="696"/>
      <c r="F284" s="696"/>
      <c r="G284" s="189"/>
    </row>
    <row r="285" ht="13.5" thickBot="1"/>
    <row r="286" spans="1:7" ht="27.75" customHeight="1">
      <c r="A286" s="383"/>
      <c r="B286" s="384" t="s">
        <v>119</v>
      </c>
      <c r="C286" s="385"/>
      <c r="D286" s="385"/>
      <c r="E286" s="385"/>
      <c r="F286" s="386">
        <f>D283+D263+D236+E209+D178+D162+E141+E122+D94+D71+D47+D22</f>
        <v>275289.56256</v>
      </c>
      <c r="G286" s="387"/>
    </row>
    <row r="287" spans="1:7" ht="27" customHeight="1" thickBot="1">
      <c r="A287" s="388"/>
      <c r="B287" s="389" t="s">
        <v>120</v>
      </c>
      <c r="C287" s="390"/>
      <c r="D287" s="390"/>
      <c r="E287" s="390"/>
      <c r="F287" s="391">
        <f>F286*1.18</f>
        <v>324841.6838208</v>
      </c>
      <c r="G287" s="392"/>
    </row>
    <row r="288" spans="1:7" ht="27.75" customHeight="1" thickBot="1">
      <c r="A288" s="393"/>
      <c r="B288" s="394" t="s">
        <v>121</v>
      </c>
      <c r="C288" s="395"/>
      <c r="D288" s="395"/>
      <c r="E288" s="395"/>
      <c r="F288" s="396">
        <f>F286*1.065</f>
        <v>293183.3841264</v>
      </c>
      <c r="G288" s="397"/>
    </row>
    <row r="289" spans="1:7" ht="29.25" customHeight="1" thickBot="1">
      <c r="A289" s="398"/>
      <c r="B289" s="399" t="s">
        <v>122</v>
      </c>
      <c r="C289" s="400"/>
      <c r="D289" s="400"/>
      <c r="E289" s="400"/>
      <c r="F289" s="396">
        <f>F287*1.065</f>
        <v>345956.393269152</v>
      </c>
      <c r="G289" s="401"/>
    </row>
  </sheetData>
  <sheetProtection/>
  <mergeCells count="88">
    <mergeCell ref="A1:G1"/>
    <mergeCell ref="A2:G2"/>
    <mergeCell ref="A3:G3"/>
    <mergeCell ref="A4:G4"/>
    <mergeCell ref="H5:H6"/>
    <mergeCell ref="I5:I6"/>
    <mergeCell ref="B7:G7"/>
    <mergeCell ref="H18:H19"/>
    <mergeCell ref="I18:I19"/>
    <mergeCell ref="D22:F22"/>
    <mergeCell ref="D23:F23"/>
    <mergeCell ref="A24:G24"/>
    <mergeCell ref="A25:G25"/>
    <mergeCell ref="A26:G26"/>
    <mergeCell ref="A27:G27"/>
    <mergeCell ref="B30:G30"/>
    <mergeCell ref="D47:F47"/>
    <mergeCell ref="D48:F48"/>
    <mergeCell ref="A49:G49"/>
    <mergeCell ref="A50:G50"/>
    <mergeCell ref="A51:G51"/>
    <mergeCell ref="A52:G52"/>
    <mergeCell ref="B55:G55"/>
    <mergeCell ref="D72:F72"/>
    <mergeCell ref="A73:G73"/>
    <mergeCell ref="A74:G74"/>
    <mergeCell ref="A75:G75"/>
    <mergeCell ref="A76:G76"/>
    <mergeCell ref="B79:G79"/>
    <mergeCell ref="D95:F95"/>
    <mergeCell ref="A96:G96"/>
    <mergeCell ref="A97:G97"/>
    <mergeCell ref="A98:G98"/>
    <mergeCell ref="A99:G99"/>
    <mergeCell ref="B102:G102"/>
    <mergeCell ref="B117:G117"/>
    <mergeCell ref="D123:F123"/>
    <mergeCell ref="A124:G124"/>
    <mergeCell ref="A125:G125"/>
    <mergeCell ref="A126:G126"/>
    <mergeCell ref="A127:G127"/>
    <mergeCell ref="B130:G130"/>
    <mergeCell ref="D142:F142"/>
    <mergeCell ref="A143:G143"/>
    <mergeCell ref="A144:G144"/>
    <mergeCell ref="A145:G145"/>
    <mergeCell ref="A146:G146"/>
    <mergeCell ref="B149:G149"/>
    <mergeCell ref="D163:F163"/>
    <mergeCell ref="A164:G164"/>
    <mergeCell ref="A165:G165"/>
    <mergeCell ref="A166:G166"/>
    <mergeCell ref="A167:G167"/>
    <mergeCell ref="B170:G170"/>
    <mergeCell ref="E205:E206"/>
    <mergeCell ref="F205:F206"/>
    <mergeCell ref="D179:F179"/>
    <mergeCell ref="A180:G180"/>
    <mergeCell ref="A181:G181"/>
    <mergeCell ref="A182:G182"/>
    <mergeCell ref="A183:G183"/>
    <mergeCell ref="C186:G186"/>
    <mergeCell ref="G205:G206"/>
    <mergeCell ref="A211:G211"/>
    <mergeCell ref="A212:G212"/>
    <mergeCell ref="A213:G213"/>
    <mergeCell ref="A214:G214"/>
    <mergeCell ref="B217:G217"/>
    <mergeCell ref="A205:A206"/>
    <mergeCell ref="B205:B206"/>
    <mergeCell ref="C205:C206"/>
    <mergeCell ref="D205:D206"/>
    <mergeCell ref="B231:G231"/>
    <mergeCell ref="D237:F237"/>
    <mergeCell ref="A238:G238"/>
    <mergeCell ref="A239:G239"/>
    <mergeCell ref="A240:G240"/>
    <mergeCell ref="A241:G241"/>
    <mergeCell ref="A268:G268"/>
    <mergeCell ref="B278:G278"/>
    <mergeCell ref="B280:E280"/>
    <mergeCell ref="D284:F284"/>
    <mergeCell ref="B244:G244"/>
    <mergeCell ref="B258:G258"/>
    <mergeCell ref="D264:F264"/>
    <mergeCell ref="A265:G265"/>
    <mergeCell ref="A266:G266"/>
    <mergeCell ref="A267:G267"/>
  </mergeCells>
  <printOptions/>
  <pageMargins left="0.66" right="0.57" top="0.25" bottom="0.25" header="0.2" footer="0.2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</sheetPr>
  <dimension ref="A1:J271"/>
  <sheetViews>
    <sheetView zoomScale="75" zoomScaleNormal="75" zoomScalePageLayoutView="0" workbookViewId="0" topLeftCell="A256">
      <selection activeCell="F223" sqref="F223"/>
    </sheetView>
  </sheetViews>
  <sheetFormatPr defaultColWidth="6.5742187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2.421875" style="2" customWidth="1"/>
    <col min="5" max="5" width="13.140625" style="2" customWidth="1"/>
    <col min="6" max="6" width="17.0039062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15.28125" style="2" customWidth="1"/>
    <col min="11" max="255" width="9.140625" style="2" customWidth="1"/>
    <col min="256" max="16384" width="6.5742187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553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8.75">
      <c r="A7" s="11">
        <v>1</v>
      </c>
      <c r="B7" s="734" t="s">
        <v>16</v>
      </c>
      <c r="C7" s="734"/>
      <c r="D7" s="734"/>
      <c r="E7" s="734"/>
      <c r="F7" s="734"/>
      <c r="G7" s="735"/>
      <c r="H7" s="12"/>
      <c r="I7" s="13"/>
    </row>
    <row r="8" spans="1:9" ht="18.75">
      <c r="A8" s="14" t="s">
        <v>273</v>
      </c>
      <c r="B8" s="15" t="s">
        <v>554</v>
      </c>
      <c r="C8" s="16" t="s">
        <v>22</v>
      </c>
      <c r="D8" s="16">
        <v>1</v>
      </c>
      <c r="E8" s="17">
        <v>248.92</v>
      </c>
      <c r="F8" s="18">
        <f>D8*E8</f>
        <v>248.92</v>
      </c>
      <c r="G8" s="19" t="s">
        <v>319</v>
      </c>
      <c r="H8" s="20"/>
      <c r="I8" s="530"/>
    </row>
    <row r="9" spans="1:9" ht="18.75">
      <c r="A9" s="14" t="s">
        <v>279</v>
      </c>
      <c r="B9" s="15" t="s">
        <v>554</v>
      </c>
      <c r="C9" s="16" t="s">
        <v>19</v>
      </c>
      <c r="D9" s="16">
        <v>2</v>
      </c>
      <c r="E9" s="17">
        <v>97.57</v>
      </c>
      <c r="F9" s="18">
        <f>D9*E9</f>
        <v>195.14</v>
      </c>
      <c r="G9" s="19" t="s">
        <v>422</v>
      </c>
      <c r="H9" s="20"/>
      <c r="I9" s="530"/>
    </row>
    <row r="10" spans="1:9" ht="18.75">
      <c r="A10" s="14"/>
      <c r="B10" s="22" t="s">
        <v>21</v>
      </c>
      <c r="C10" s="23" t="s">
        <v>22</v>
      </c>
      <c r="D10" s="23">
        <v>1</v>
      </c>
      <c r="E10" s="24">
        <v>16.12</v>
      </c>
      <c r="F10" s="25">
        <f>D10*E10</f>
        <v>16.12</v>
      </c>
      <c r="G10" s="26" t="s">
        <v>422</v>
      </c>
      <c r="H10" s="20"/>
      <c r="I10" s="530"/>
    </row>
    <row r="11" spans="1:9" ht="18.75">
      <c r="A11" s="14" t="s">
        <v>280</v>
      </c>
      <c r="B11" s="15" t="s">
        <v>554</v>
      </c>
      <c r="C11" s="16" t="s">
        <v>22</v>
      </c>
      <c r="D11" s="16">
        <v>1</v>
      </c>
      <c r="E11" s="17">
        <v>423.61</v>
      </c>
      <c r="F11" s="18">
        <f>D11*E11</f>
        <v>423.61</v>
      </c>
      <c r="G11" s="19" t="s">
        <v>555</v>
      </c>
      <c r="H11" s="20"/>
      <c r="I11" s="530"/>
    </row>
    <row r="12" spans="1:10" ht="18.75">
      <c r="A12" s="14" t="s">
        <v>178</v>
      </c>
      <c r="B12" s="15" t="s">
        <v>554</v>
      </c>
      <c r="C12" s="16" t="s">
        <v>22</v>
      </c>
      <c r="D12" s="16">
        <v>1</v>
      </c>
      <c r="E12" s="17">
        <v>551.96</v>
      </c>
      <c r="F12" s="18">
        <f>D12*E12</f>
        <v>551.96</v>
      </c>
      <c r="G12" s="19" t="s">
        <v>556</v>
      </c>
      <c r="H12" s="20"/>
      <c r="I12" s="530"/>
      <c r="J12" s="662"/>
    </row>
    <row r="13" spans="1:9" ht="18.75" customHeight="1" thickBot="1">
      <c r="A13" s="29"/>
      <c r="B13" s="30" t="s">
        <v>30</v>
      </c>
      <c r="C13" s="31" t="s">
        <v>22</v>
      </c>
      <c r="D13" s="32"/>
      <c r="E13" s="33"/>
      <c r="F13" s="34">
        <f>SUM(F8:F12)</f>
        <v>1435.75</v>
      </c>
      <c r="G13" s="35"/>
      <c r="H13" s="36"/>
      <c r="I13" s="35"/>
    </row>
    <row r="14" spans="1:9" ht="18.75" customHeight="1" thickBot="1">
      <c r="A14" s="37"/>
      <c r="B14" s="38" t="s">
        <v>31</v>
      </c>
      <c r="C14" s="38"/>
      <c r="D14" s="39"/>
      <c r="E14" s="40"/>
      <c r="F14" s="41">
        <f>F13</f>
        <v>1435.75</v>
      </c>
      <c r="G14" s="42"/>
      <c r="H14" s="43"/>
      <c r="I14" s="42"/>
    </row>
    <row r="15" spans="1:9" ht="18.75" customHeight="1" thickBot="1">
      <c r="A15" s="44">
        <v>3</v>
      </c>
      <c r="B15" s="45" t="s">
        <v>32</v>
      </c>
      <c r="C15" s="46" t="s">
        <v>33</v>
      </c>
      <c r="D15" s="48"/>
      <c r="E15" s="48"/>
      <c r="F15" s="49">
        <v>0</v>
      </c>
      <c r="G15" s="50"/>
      <c r="H15" s="50" t="s">
        <v>35</v>
      </c>
      <c r="I15" s="51"/>
    </row>
    <row r="16" spans="1:9" ht="18.75" customHeight="1" thickBot="1">
      <c r="A16" s="52">
        <v>4</v>
      </c>
      <c r="B16" s="53" t="s">
        <v>36</v>
      </c>
      <c r="C16" s="54" t="s">
        <v>33</v>
      </c>
      <c r="D16" s="55">
        <v>4.5</v>
      </c>
      <c r="E16" s="48"/>
      <c r="F16" s="56">
        <v>2416.81</v>
      </c>
      <c r="G16" s="57" t="s">
        <v>34</v>
      </c>
      <c r="H16" s="50" t="s">
        <v>35</v>
      </c>
      <c r="I16" s="58"/>
    </row>
    <row r="17" spans="1:9" ht="18.75" customHeight="1" thickBot="1">
      <c r="A17" s="59"/>
      <c r="B17" s="60" t="s">
        <v>37</v>
      </c>
      <c r="C17" s="61"/>
      <c r="D17" s="61"/>
      <c r="E17" s="62"/>
      <c r="F17" s="63">
        <f>F14+F15+F16</f>
        <v>3852.56</v>
      </c>
      <c r="G17" s="64"/>
      <c r="H17" s="65"/>
      <c r="I17" s="66"/>
    </row>
    <row r="18" spans="1:9" ht="18.75" customHeight="1" thickBot="1">
      <c r="A18" s="67"/>
      <c r="B18" s="68" t="s">
        <v>38</v>
      </c>
      <c r="C18" s="69"/>
      <c r="D18" s="69"/>
      <c r="E18" s="70"/>
      <c r="F18" s="71">
        <f>F17*1.18</f>
        <v>4546.020799999999</v>
      </c>
      <c r="G18" s="72"/>
      <c r="H18" s="72"/>
      <c r="I18" s="73"/>
    </row>
    <row r="19" spans="1:9" ht="18.75" customHeight="1" thickBot="1">
      <c r="A19" s="74" t="s">
        <v>39</v>
      </c>
      <c r="B19" s="75"/>
      <c r="C19" s="75"/>
      <c r="D19" s="76"/>
      <c r="E19" s="75"/>
      <c r="F19" s="75"/>
      <c r="G19" s="77"/>
      <c r="H19" s="78"/>
      <c r="I19" s="79"/>
    </row>
    <row r="20" spans="1:9" ht="18.75" customHeight="1">
      <c r="A20" s="80" t="s">
        <v>4</v>
      </c>
      <c r="B20" s="81" t="s">
        <v>5</v>
      </c>
      <c r="C20" s="81" t="s">
        <v>6</v>
      </c>
      <c r="D20" s="81" t="s">
        <v>7</v>
      </c>
      <c r="E20" s="81" t="s">
        <v>8</v>
      </c>
      <c r="F20" s="81" t="s">
        <v>9</v>
      </c>
      <c r="G20" s="82" t="s">
        <v>10</v>
      </c>
      <c r="H20" s="736"/>
      <c r="I20" s="738"/>
    </row>
    <row r="21" spans="1:9" ht="18.75" customHeight="1" thickBot="1">
      <c r="A21" s="83"/>
      <c r="B21" s="84" t="s">
        <v>13</v>
      </c>
      <c r="C21" s="84" t="s">
        <v>14</v>
      </c>
      <c r="D21" s="84" t="s">
        <v>15</v>
      </c>
      <c r="E21" s="84"/>
      <c r="F21" s="84"/>
      <c r="G21" s="85"/>
      <c r="H21" s="737"/>
      <c r="I21" s="739"/>
    </row>
    <row r="22" spans="1:9" ht="18.75" customHeight="1" thickBot="1">
      <c r="A22" s="86"/>
      <c r="B22" s="87" t="s">
        <v>40</v>
      </c>
      <c r="C22" s="88"/>
      <c r="D22" s="88"/>
      <c r="E22" s="87"/>
      <c r="F22" s="89">
        <v>0</v>
      </c>
      <c r="G22" s="90"/>
      <c r="H22" s="91"/>
      <c r="I22" s="92"/>
    </row>
    <row r="23" spans="1:9" ht="18.75" customHeight="1" thickBot="1">
      <c r="A23" s="93"/>
      <c r="B23" s="94" t="s">
        <v>38</v>
      </c>
      <c r="C23" s="95"/>
      <c r="D23" s="95"/>
      <c r="E23" s="94"/>
      <c r="F23" s="96">
        <f>F22*1.18</f>
        <v>0</v>
      </c>
      <c r="G23" s="97"/>
      <c r="H23" s="98"/>
      <c r="I23" s="99"/>
    </row>
    <row r="24" spans="1:9" ht="18.75" customHeight="1">
      <c r="A24" s="100"/>
      <c r="B24" s="101" t="s">
        <v>41</v>
      </c>
      <c r="C24" s="100"/>
      <c r="D24" s="740">
        <f>F17+F22</f>
        <v>3852.56</v>
      </c>
      <c r="E24" s="740"/>
      <c r="F24" s="740"/>
      <c r="G24" s="102"/>
      <c r="H24" s="102"/>
      <c r="I24" s="102"/>
    </row>
    <row r="25" spans="1:9" ht="18.75" customHeight="1" thickBot="1">
      <c r="A25" s="100"/>
      <c r="B25" s="101" t="s">
        <v>42</v>
      </c>
      <c r="C25" s="100"/>
      <c r="D25" s="741">
        <f>D24*1.18</f>
        <v>4546.020799999999</v>
      </c>
      <c r="E25" s="741"/>
      <c r="F25" s="741"/>
      <c r="G25" s="102"/>
      <c r="H25" s="102"/>
      <c r="I25" s="102"/>
    </row>
    <row r="26" spans="1:7" ht="20.25">
      <c r="A26" s="742" t="s">
        <v>0</v>
      </c>
      <c r="B26" s="743"/>
      <c r="C26" s="743"/>
      <c r="D26" s="743"/>
      <c r="E26" s="743"/>
      <c r="F26" s="743"/>
      <c r="G26" s="744"/>
    </row>
    <row r="27" spans="1:7" ht="20.25">
      <c r="A27" s="731" t="s">
        <v>557</v>
      </c>
      <c r="B27" s="699"/>
      <c r="C27" s="699"/>
      <c r="D27" s="699"/>
      <c r="E27" s="699"/>
      <c r="F27" s="699"/>
      <c r="G27" s="732"/>
    </row>
    <row r="28" spans="1:7" ht="21" thickBot="1">
      <c r="A28" s="731" t="s">
        <v>43</v>
      </c>
      <c r="B28" s="699"/>
      <c r="C28" s="699"/>
      <c r="D28" s="699"/>
      <c r="E28" s="699"/>
      <c r="F28" s="699"/>
      <c r="G28" s="732"/>
    </row>
    <row r="29" spans="1:7" ht="19.5" thickBot="1">
      <c r="A29" s="700" t="s">
        <v>3</v>
      </c>
      <c r="B29" s="701"/>
      <c r="C29" s="701"/>
      <c r="D29" s="701"/>
      <c r="E29" s="701"/>
      <c r="F29" s="701"/>
      <c r="G29" s="702"/>
    </row>
    <row r="30" spans="1:7" ht="18.75">
      <c r="A30" s="104" t="s">
        <v>4</v>
      </c>
      <c r="B30" s="105" t="s">
        <v>5</v>
      </c>
      <c r="C30" s="105" t="s">
        <v>6</v>
      </c>
      <c r="D30" s="105" t="s">
        <v>7</v>
      </c>
      <c r="E30" s="105" t="s">
        <v>8</v>
      </c>
      <c r="F30" s="105" t="s">
        <v>9</v>
      </c>
      <c r="G30" s="106" t="s">
        <v>10</v>
      </c>
    </row>
    <row r="31" spans="1:7" ht="19.5" thickBot="1">
      <c r="A31" s="107"/>
      <c r="B31" s="108" t="s">
        <v>13</v>
      </c>
      <c r="C31" s="108" t="s">
        <v>14</v>
      </c>
      <c r="D31" s="108" t="s">
        <v>15</v>
      </c>
      <c r="E31" s="108"/>
      <c r="F31" s="108"/>
      <c r="G31" s="109"/>
    </row>
    <row r="32" spans="1:7" ht="18.75">
      <c r="A32" s="110">
        <v>1</v>
      </c>
      <c r="B32" s="722" t="s">
        <v>16</v>
      </c>
      <c r="C32" s="722"/>
      <c r="D32" s="722"/>
      <c r="E32" s="722"/>
      <c r="F32" s="722"/>
      <c r="G32" s="723"/>
    </row>
    <row r="33" spans="1:7" ht="18.75">
      <c r="A33" s="117" t="s">
        <v>178</v>
      </c>
      <c r="B33" s="123" t="s">
        <v>554</v>
      </c>
      <c r="C33" s="124" t="s">
        <v>22</v>
      </c>
      <c r="D33" s="124">
        <v>2</v>
      </c>
      <c r="E33" s="125">
        <v>248.92</v>
      </c>
      <c r="F33" s="126">
        <f>D33*E33</f>
        <v>497.84</v>
      </c>
      <c r="G33" s="127" t="s">
        <v>319</v>
      </c>
    </row>
    <row r="34" spans="1:7" ht="18.75">
      <c r="A34" s="117" t="s">
        <v>305</v>
      </c>
      <c r="B34" s="123" t="s">
        <v>554</v>
      </c>
      <c r="C34" s="124" t="s">
        <v>19</v>
      </c>
      <c r="D34" s="124">
        <v>6</v>
      </c>
      <c r="E34" s="123">
        <v>146.36</v>
      </c>
      <c r="F34" s="126">
        <f>D34*E34</f>
        <v>878.1600000000001</v>
      </c>
      <c r="G34" s="127" t="s">
        <v>558</v>
      </c>
    </row>
    <row r="35" spans="1:7" ht="18.75">
      <c r="A35" s="117"/>
      <c r="B35" s="118" t="s">
        <v>21</v>
      </c>
      <c r="C35" s="119" t="s">
        <v>22</v>
      </c>
      <c r="D35" s="119">
        <v>3</v>
      </c>
      <c r="E35" s="120">
        <v>16.12</v>
      </c>
      <c r="F35" s="121">
        <f>D35*E35</f>
        <v>48.36</v>
      </c>
      <c r="G35" s="122" t="s">
        <v>558</v>
      </c>
    </row>
    <row r="36" spans="1:7" ht="18.75">
      <c r="A36" s="117" t="s">
        <v>307</v>
      </c>
      <c r="B36" s="123" t="s">
        <v>554</v>
      </c>
      <c r="C36" s="124" t="s">
        <v>22</v>
      </c>
      <c r="D36" s="124">
        <v>3</v>
      </c>
      <c r="E36" s="125">
        <v>423.61</v>
      </c>
      <c r="F36" s="126">
        <f>D36*E36</f>
        <v>1270.83</v>
      </c>
      <c r="G36" s="127" t="s">
        <v>559</v>
      </c>
    </row>
    <row r="37" spans="1:7" ht="18.75">
      <c r="A37" s="117" t="s">
        <v>168</v>
      </c>
      <c r="B37" s="123" t="s">
        <v>554</v>
      </c>
      <c r="C37" s="124" t="s">
        <v>22</v>
      </c>
      <c r="D37" s="124">
        <v>1</v>
      </c>
      <c r="E37" s="125">
        <v>273.67</v>
      </c>
      <c r="F37" s="126">
        <f>D37*E37</f>
        <v>273.67</v>
      </c>
      <c r="G37" s="127" t="s">
        <v>346</v>
      </c>
    </row>
    <row r="38" spans="1:7" ht="19.5" thickBot="1">
      <c r="A38" s="128"/>
      <c r="B38" s="129" t="s">
        <v>30</v>
      </c>
      <c r="C38" s="130" t="s">
        <v>22</v>
      </c>
      <c r="D38" s="407"/>
      <c r="E38" s="132"/>
      <c r="F38" s="133">
        <f>SUM(F33:F37)</f>
        <v>2968.8599999999997</v>
      </c>
      <c r="G38" s="134"/>
    </row>
    <row r="39" spans="1:7" ht="19.5" thickBot="1">
      <c r="A39" s="135"/>
      <c r="B39" s="136" t="s">
        <v>31</v>
      </c>
      <c r="C39" s="136"/>
      <c r="D39" s="137"/>
      <c r="E39" s="138"/>
      <c r="F39" s="139">
        <f>F38</f>
        <v>2968.8599999999997</v>
      </c>
      <c r="G39" s="140"/>
    </row>
    <row r="40" spans="1:7" ht="19.5" thickBot="1">
      <c r="A40" s="141">
        <v>3</v>
      </c>
      <c r="B40" s="142" t="s">
        <v>32</v>
      </c>
      <c r="C40" s="143" t="s">
        <v>33</v>
      </c>
      <c r="D40" s="145"/>
      <c r="E40" s="145"/>
      <c r="F40" s="146"/>
      <c r="G40" s="147" t="s">
        <v>34</v>
      </c>
    </row>
    <row r="41" spans="1:7" ht="19.5" thickBot="1">
      <c r="A41" s="148">
        <v>4</v>
      </c>
      <c r="B41" s="149" t="s">
        <v>36</v>
      </c>
      <c r="C41" s="150" t="s">
        <v>33</v>
      </c>
      <c r="D41" s="151">
        <v>1.5</v>
      </c>
      <c r="E41" s="145"/>
      <c r="F41" s="152">
        <v>1475.66</v>
      </c>
      <c r="G41" s="153" t="s">
        <v>34</v>
      </c>
    </row>
    <row r="42" spans="1:7" ht="19.5" thickBot="1">
      <c r="A42" s="154"/>
      <c r="B42" s="155" t="s">
        <v>37</v>
      </c>
      <c r="C42" s="156"/>
      <c r="D42" s="156"/>
      <c r="E42" s="157"/>
      <c r="F42" s="158">
        <f>F39+F40+F41</f>
        <v>4444.5199999999995</v>
      </c>
      <c r="G42" s="159"/>
    </row>
    <row r="43" spans="1:7" ht="19.5" thickBot="1">
      <c r="A43" s="160"/>
      <c r="B43" s="161" t="s">
        <v>38</v>
      </c>
      <c r="C43" s="162"/>
      <c r="D43" s="162"/>
      <c r="E43" s="163"/>
      <c r="F43" s="164">
        <f>F42*1.18</f>
        <v>5244.533599999999</v>
      </c>
      <c r="G43" s="165"/>
    </row>
    <row r="44" spans="1:7" ht="19.5" thickBot="1">
      <c r="A44" s="166" t="s">
        <v>39</v>
      </c>
      <c r="B44" s="167"/>
      <c r="C44" s="167"/>
      <c r="D44" s="168"/>
      <c r="E44" s="167"/>
      <c r="F44" s="167"/>
      <c r="G44" s="169"/>
    </row>
    <row r="45" spans="1:7" ht="18.75">
      <c r="A45" s="170" t="s">
        <v>4</v>
      </c>
      <c r="B45" s="171" t="s">
        <v>5</v>
      </c>
      <c r="C45" s="171" t="s">
        <v>6</v>
      </c>
      <c r="D45" s="171" t="s">
        <v>7</v>
      </c>
      <c r="E45" s="171" t="s">
        <v>8</v>
      </c>
      <c r="F45" s="171" t="s">
        <v>9</v>
      </c>
      <c r="G45" s="172" t="s">
        <v>10</v>
      </c>
    </row>
    <row r="46" spans="1:7" ht="19.5" thickBot="1">
      <c r="A46" s="173"/>
      <c r="B46" s="174" t="s">
        <v>13</v>
      </c>
      <c r="C46" s="174" t="s">
        <v>14</v>
      </c>
      <c r="D46" s="174" t="s">
        <v>15</v>
      </c>
      <c r="E46" s="174"/>
      <c r="F46" s="174"/>
      <c r="G46" s="175"/>
    </row>
    <row r="47" spans="1:7" ht="19.5" thickBot="1">
      <c r="A47" s="176"/>
      <c r="B47" s="177" t="s">
        <v>40</v>
      </c>
      <c r="C47" s="178"/>
      <c r="D47" s="178"/>
      <c r="E47" s="177"/>
      <c r="F47" s="179">
        <v>0</v>
      </c>
      <c r="G47" s="180"/>
    </row>
    <row r="48" spans="1:7" ht="19.5" thickBot="1">
      <c r="A48" s="181"/>
      <c r="B48" s="182" t="s">
        <v>38</v>
      </c>
      <c r="C48" s="183"/>
      <c r="D48" s="183"/>
      <c r="E48" s="182"/>
      <c r="F48" s="184">
        <f>F47*1.18</f>
        <v>0</v>
      </c>
      <c r="G48" s="185"/>
    </row>
    <row r="49" spans="1:7" ht="18.75">
      <c r="A49" s="186"/>
      <c r="B49" s="187" t="s">
        <v>41</v>
      </c>
      <c r="C49" s="186"/>
      <c r="D49" s="733">
        <f>F42+F47</f>
        <v>4444.5199999999995</v>
      </c>
      <c r="E49" s="733"/>
      <c r="F49" s="733"/>
      <c r="G49" s="189"/>
    </row>
    <row r="50" spans="1:7" ht="18.75">
      <c r="A50" s="186"/>
      <c r="B50" s="187" t="s">
        <v>42</v>
      </c>
      <c r="C50" s="186"/>
      <c r="D50" s="696">
        <f>D49*1.18</f>
        <v>5244.533599999999</v>
      </c>
      <c r="E50" s="696"/>
      <c r="F50" s="696"/>
      <c r="G50" s="189"/>
    </row>
    <row r="51" spans="1:7" ht="20.25">
      <c r="A51" s="699" t="s">
        <v>0</v>
      </c>
      <c r="B51" s="699"/>
      <c r="C51" s="699"/>
      <c r="D51" s="699"/>
      <c r="E51" s="699"/>
      <c r="F51" s="699"/>
      <c r="G51" s="699"/>
    </row>
    <row r="52" spans="1:7" ht="20.25">
      <c r="A52" s="731" t="s">
        <v>557</v>
      </c>
      <c r="B52" s="699"/>
      <c r="C52" s="699"/>
      <c r="D52" s="699"/>
      <c r="E52" s="699"/>
      <c r="F52" s="699"/>
      <c r="G52" s="732"/>
    </row>
    <row r="53" spans="1:7" ht="21" thickBot="1">
      <c r="A53" s="699" t="s">
        <v>48</v>
      </c>
      <c r="B53" s="699"/>
      <c r="C53" s="699"/>
      <c r="D53" s="699"/>
      <c r="E53" s="699"/>
      <c r="F53" s="699"/>
      <c r="G53" s="699"/>
    </row>
    <row r="54" spans="1:7" ht="19.5" thickBot="1">
      <c r="A54" s="700" t="s">
        <v>3</v>
      </c>
      <c r="B54" s="701"/>
      <c r="C54" s="701"/>
      <c r="D54" s="701"/>
      <c r="E54" s="701"/>
      <c r="F54" s="701"/>
      <c r="G54" s="702"/>
    </row>
    <row r="55" spans="1:7" ht="18.75">
      <c r="A55" s="104" t="s">
        <v>4</v>
      </c>
      <c r="B55" s="105" t="s">
        <v>5</v>
      </c>
      <c r="C55" s="105" t="s">
        <v>6</v>
      </c>
      <c r="D55" s="105" t="s">
        <v>7</v>
      </c>
      <c r="E55" s="105" t="s">
        <v>8</v>
      </c>
      <c r="F55" s="105" t="s">
        <v>9</v>
      </c>
      <c r="G55" s="106" t="s">
        <v>10</v>
      </c>
    </row>
    <row r="56" spans="1:7" ht="19.5" thickBot="1">
      <c r="A56" s="107"/>
      <c r="B56" s="108" t="s">
        <v>13</v>
      </c>
      <c r="C56" s="108" t="s">
        <v>14</v>
      </c>
      <c r="D56" s="108" t="s">
        <v>15</v>
      </c>
      <c r="E56" s="108"/>
      <c r="F56" s="108"/>
      <c r="G56" s="109"/>
    </row>
    <row r="57" spans="1:7" ht="18.75">
      <c r="A57" s="110">
        <v>1</v>
      </c>
      <c r="B57" s="722" t="s">
        <v>16</v>
      </c>
      <c r="C57" s="722"/>
      <c r="D57" s="722"/>
      <c r="E57" s="722"/>
      <c r="F57" s="722"/>
      <c r="G57" s="723"/>
    </row>
    <row r="58" spans="1:7" ht="18.75">
      <c r="A58" s="117" t="s">
        <v>277</v>
      </c>
      <c r="B58" s="123" t="s">
        <v>554</v>
      </c>
      <c r="C58" s="124" t="s">
        <v>22</v>
      </c>
      <c r="D58" s="124">
        <v>3</v>
      </c>
      <c r="E58" s="125">
        <v>423.61</v>
      </c>
      <c r="F58" s="126">
        <f>D58*E58</f>
        <v>1270.83</v>
      </c>
      <c r="G58" s="127" t="s">
        <v>560</v>
      </c>
    </row>
    <row r="59" spans="1:7" ht="19.5" thickBot="1">
      <c r="A59" s="191"/>
      <c r="B59" s="192" t="s">
        <v>30</v>
      </c>
      <c r="C59" s="193" t="s">
        <v>22</v>
      </c>
      <c r="D59" s="194">
        <v>3</v>
      </c>
      <c r="E59" s="192"/>
      <c r="F59" s="195">
        <f>SUM(F58:F58)</f>
        <v>1270.83</v>
      </c>
      <c r="G59" s="196"/>
    </row>
    <row r="60" spans="1:7" ht="19.5" thickBot="1">
      <c r="A60" s="135"/>
      <c r="B60" s="136" t="s">
        <v>31</v>
      </c>
      <c r="C60" s="136"/>
      <c r="D60" s="137"/>
      <c r="E60" s="138"/>
      <c r="F60" s="139">
        <f>F59</f>
        <v>1270.83</v>
      </c>
      <c r="G60" s="140"/>
    </row>
    <row r="61" spans="1:7" ht="19.5" thickBot="1">
      <c r="A61" s="141">
        <v>2</v>
      </c>
      <c r="B61" s="142" t="s">
        <v>32</v>
      </c>
      <c r="C61" s="143" t="s">
        <v>33</v>
      </c>
      <c r="D61" s="197"/>
      <c r="E61" s="197"/>
      <c r="F61" s="198">
        <v>0</v>
      </c>
      <c r="G61" s="147"/>
    </row>
    <row r="62" spans="1:7" ht="19.5" thickBot="1">
      <c r="A62" s="148">
        <v>3</v>
      </c>
      <c r="B62" s="149" t="s">
        <v>36</v>
      </c>
      <c r="C62" s="150" t="s">
        <v>33</v>
      </c>
      <c r="D62" s="197"/>
      <c r="E62" s="197"/>
      <c r="F62" s="199">
        <v>330.76</v>
      </c>
      <c r="G62" s="153" t="s">
        <v>34</v>
      </c>
    </row>
    <row r="63" spans="1:7" ht="19.5" thickBot="1">
      <c r="A63" s="154"/>
      <c r="B63" s="155" t="s">
        <v>37</v>
      </c>
      <c r="C63" s="156"/>
      <c r="D63" s="156"/>
      <c r="E63" s="157"/>
      <c r="F63" s="158">
        <f>F59+F61+F62</f>
        <v>1601.59</v>
      </c>
      <c r="G63" s="159"/>
    </row>
    <row r="64" spans="1:7" ht="19.5" thickBot="1">
      <c r="A64" s="160"/>
      <c r="B64" s="161" t="s">
        <v>38</v>
      </c>
      <c r="C64" s="162"/>
      <c r="D64" s="162"/>
      <c r="E64" s="163"/>
      <c r="F64" s="164">
        <f>F63*1.18</f>
        <v>1889.8761999999997</v>
      </c>
      <c r="G64" s="165"/>
    </row>
    <row r="65" spans="1:7" ht="19.5" thickBot="1">
      <c r="A65" s="200" t="s">
        <v>39</v>
      </c>
      <c r="B65" s="201"/>
      <c r="C65" s="201"/>
      <c r="D65" s="202"/>
      <c r="E65" s="201"/>
      <c r="F65" s="201"/>
      <c r="G65" s="203"/>
    </row>
    <row r="66" spans="1:7" ht="18.75">
      <c r="A66" s="204" t="s">
        <v>4</v>
      </c>
      <c r="B66" s="205" t="s">
        <v>5</v>
      </c>
      <c r="C66" s="205" t="s">
        <v>6</v>
      </c>
      <c r="D66" s="205" t="s">
        <v>7</v>
      </c>
      <c r="E66" s="205" t="s">
        <v>8</v>
      </c>
      <c r="F66" s="205" t="s">
        <v>9</v>
      </c>
      <c r="G66" s="206" t="s">
        <v>10</v>
      </c>
    </row>
    <row r="67" spans="1:7" ht="19.5" thickBot="1">
      <c r="A67" s="173"/>
      <c r="B67" s="174" t="s">
        <v>13</v>
      </c>
      <c r="C67" s="174" t="s">
        <v>14</v>
      </c>
      <c r="D67" s="174" t="s">
        <v>15</v>
      </c>
      <c r="E67" s="174"/>
      <c r="F67" s="174"/>
      <c r="G67" s="175"/>
    </row>
    <row r="68" spans="1:7" ht="19.5" thickBot="1">
      <c r="A68" s="176"/>
      <c r="B68" s="177" t="s">
        <v>40</v>
      </c>
      <c r="C68" s="178"/>
      <c r="D68" s="178"/>
      <c r="E68" s="177"/>
      <c r="F68" s="179">
        <v>0</v>
      </c>
      <c r="G68" s="180"/>
    </row>
    <row r="69" spans="1:7" ht="19.5" thickBot="1">
      <c r="A69" s="181"/>
      <c r="B69" s="182" t="s">
        <v>38</v>
      </c>
      <c r="C69" s="183"/>
      <c r="D69" s="183"/>
      <c r="E69" s="182"/>
      <c r="F69" s="184">
        <f>F68*1.18</f>
        <v>0</v>
      </c>
      <c r="G69" s="185"/>
    </row>
    <row r="70" spans="1:7" ht="18.75">
      <c r="A70" s="186"/>
      <c r="B70" s="187" t="s">
        <v>41</v>
      </c>
      <c r="C70" s="186"/>
      <c r="D70" s="188">
        <f>F63+F68</f>
        <v>1601.59</v>
      </c>
      <c r="E70" s="188"/>
      <c r="F70" s="188"/>
      <c r="G70" s="189"/>
    </row>
    <row r="71" spans="1:7" ht="18.75">
      <c r="A71" s="186"/>
      <c r="B71" s="187" t="s">
        <v>42</v>
      </c>
      <c r="C71" s="186"/>
      <c r="D71" s="696">
        <f>D70*1.18</f>
        <v>1889.8761999999997</v>
      </c>
      <c r="E71" s="696"/>
      <c r="F71" s="696"/>
      <c r="G71" s="189"/>
    </row>
    <row r="72" spans="1:7" ht="20.25">
      <c r="A72" s="699" t="s">
        <v>0</v>
      </c>
      <c r="B72" s="699"/>
      <c r="C72" s="699"/>
      <c r="D72" s="699"/>
      <c r="E72" s="699"/>
      <c r="F72" s="699"/>
      <c r="G72" s="699"/>
    </row>
    <row r="73" spans="1:7" ht="20.25">
      <c r="A73" s="731" t="s">
        <v>557</v>
      </c>
      <c r="B73" s="699"/>
      <c r="C73" s="699"/>
      <c r="D73" s="699"/>
      <c r="E73" s="699"/>
      <c r="F73" s="699"/>
      <c r="G73" s="732"/>
    </row>
    <row r="74" spans="1:7" ht="21" thickBot="1">
      <c r="A74" s="699" t="s">
        <v>56</v>
      </c>
      <c r="B74" s="699"/>
      <c r="C74" s="699"/>
      <c r="D74" s="699"/>
      <c r="E74" s="699"/>
      <c r="F74" s="699"/>
      <c r="G74" s="699"/>
    </row>
    <row r="75" spans="1:7" ht="19.5" thickBot="1">
      <c r="A75" s="700" t="s">
        <v>3</v>
      </c>
      <c r="B75" s="701"/>
      <c r="C75" s="701"/>
      <c r="D75" s="701"/>
      <c r="E75" s="701"/>
      <c r="F75" s="701"/>
      <c r="G75" s="702"/>
    </row>
    <row r="76" spans="1:7" ht="18.75">
      <c r="A76" s="104" t="s">
        <v>4</v>
      </c>
      <c r="B76" s="105" t="s">
        <v>5</v>
      </c>
      <c r="C76" s="105" t="s">
        <v>6</v>
      </c>
      <c r="D76" s="105" t="s">
        <v>7</v>
      </c>
      <c r="E76" s="105" t="s">
        <v>8</v>
      </c>
      <c r="F76" s="105" t="s">
        <v>9</v>
      </c>
      <c r="G76" s="106" t="s">
        <v>10</v>
      </c>
    </row>
    <row r="77" spans="1:7" ht="19.5" thickBot="1">
      <c r="A77" s="107"/>
      <c r="B77" s="108" t="s">
        <v>13</v>
      </c>
      <c r="C77" s="108" t="s">
        <v>14</v>
      </c>
      <c r="D77" s="108" t="s">
        <v>15</v>
      </c>
      <c r="E77" s="108"/>
      <c r="F77" s="108"/>
      <c r="G77" s="109"/>
    </row>
    <row r="78" spans="1:7" ht="19.5" thickBot="1">
      <c r="A78" s="219">
        <v>1</v>
      </c>
      <c r="B78" s="697" t="s">
        <v>16</v>
      </c>
      <c r="C78" s="697"/>
      <c r="D78" s="697"/>
      <c r="E78" s="697"/>
      <c r="F78" s="697"/>
      <c r="G78" s="698"/>
    </row>
    <row r="79" spans="1:7" ht="18.75">
      <c r="A79" s="117" t="s">
        <v>178</v>
      </c>
      <c r="B79" s="123" t="s">
        <v>554</v>
      </c>
      <c r="C79" s="124" t="s">
        <v>22</v>
      </c>
      <c r="D79" s="124">
        <v>2</v>
      </c>
      <c r="E79" s="125">
        <v>248.92</v>
      </c>
      <c r="F79" s="126">
        <f>D79*E79</f>
        <v>497.84</v>
      </c>
      <c r="G79" s="127" t="s">
        <v>519</v>
      </c>
    </row>
    <row r="80" spans="1:7" ht="18.75">
      <c r="A80" s="117" t="s">
        <v>305</v>
      </c>
      <c r="B80" s="123" t="s">
        <v>554</v>
      </c>
      <c r="C80" s="124" t="s">
        <v>22</v>
      </c>
      <c r="D80" s="124">
        <v>2</v>
      </c>
      <c r="E80" s="125">
        <v>423.61</v>
      </c>
      <c r="F80" s="126">
        <f>D80*E80</f>
        <v>847.22</v>
      </c>
      <c r="G80" s="127" t="s">
        <v>561</v>
      </c>
    </row>
    <row r="81" spans="1:7" ht="18.75">
      <c r="A81" s="117" t="s">
        <v>307</v>
      </c>
      <c r="B81" s="123" t="s">
        <v>554</v>
      </c>
      <c r="C81" s="124" t="s">
        <v>19</v>
      </c>
      <c r="D81" s="124">
        <v>9.6</v>
      </c>
      <c r="E81" s="125">
        <v>146.36</v>
      </c>
      <c r="F81" s="126">
        <f>D81*E81</f>
        <v>1405.056</v>
      </c>
      <c r="G81" s="127" t="s">
        <v>562</v>
      </c>
    </row>
    <row r="82" spans="1:7" ht="19.5" thickBot="1">
      <c r="A82" s="117"/>
      <c r="B82" s="118" t="s">
        <v>21</v>
      </c>
      <c r="C82" s="119" t="s">
        <v>22</v>
      </c>
      <c r="D82" s="119">
        <v>5</v>
      </c>
      <c r="E82" s="120">
        <v>16.12</v>
      </c>
      <c r="F82" s="121">
        <f>D82*E82</f>
        <v>80.60000000000001</v>
      </c>
      <c r="G82" s="122" t="s">
        <v>64</v>
      </c>
    </row>
    <row r="83" spans="1:7" ht="19.5" thickBot="1">
      <c r="A83" s="214"/>
      <c r="B83" s="215" t="s">
        <v>30</v>
      </c>
      <c r="C83" s="216" t="s">
        <v>22</v>
      </c>
      <c r="D83" s="229"/>
      <c r="E83" s="215"/>
      <c r="F83" s="217">
        <f>SUM(F79:F82)</f>
        <v>2830.716</v>
      </c>
      <c r="G83" s="218"/>
    </row>
    <row r="84" spans="1:7" ht="19.5" thickBot="1">
      <c r="A84" s="135"/>
      <c r="B84" s="136" t="s">
        <v>31</v>
      </c>
      <c r="C84" s="136"/>
      <c r="D84" s="137"/>
      <c r="E84" s="138"/>
      <c r="F84" s="139">
        <f>F83</f>
        <v>2830.716</v>
      </c>
      <c r="G84" s="140"/>
    </row>
    <row r="85" spans="1:7" ht="19.5" thickBot="1">
      <c r="A85" s="141">
        <v>2</v>
      </c>
      <c r="B85" s="142" t="s">
        <v>32</v>
      </c>
      <c r="C85" s="143" t="s">
        <v>33</v>
      </c>
      <c r="D85" s="197"/>
      <c r="E85" s="197"/>
      <c r="F85" s="198"/>
      <c r="G85" s="147" t="s">
        <v>34</v>
      </c>
    </row>
    <row r="86" spans="1:7" ht="19.5" thickBot="1">
      <c r="A86" s="148">
        <v>3</v>
      </c>
      <c r="B86" s="149" t="s">
        <v>36</v>
      </c>
      <c r="C86" s="150" t="s">
        <v>33</v>
      </c>
      <c r="D86" s="197"/>
      <c r="E86" s="197"/>
      <c r="F86" s="199">
        <v>832.74</v>
      </c>
      <c r="G86" s="153" t="s">
        <v>34</v>
      </c>
    </row>
    <row r="87" spans="1:7" ht="19.5" thickBot="1">
      <c r="A87" s="154"/>
      <c r="B87" s="155" t="s">
        <v>37</v>
      </c>
      <c r="C87" s="156"/>
      <c r="D87" s="156"/>
      <c r="E87" s="157"/>
      <c r="F87" s="158">
        <f>F84+F85+F86</f>
        <v>3663.456</v>
      </c>
      <c r="G87" s="159"/>
    </row>
    <row r="88" spans="1:7" ht="19.5" thickBot="1">
      <c r="A88" s="160"/>
      <c r="B88" s="161" t="s">
        <v>38</v>
      </c>
      <c r="C88" s="162"/>
      <c r="D88" s="162"/>
      <c r="E88" s="163"/>
      <c r="F88" s="164">
        <f>F87*1.18</f>
        <v>4322.8780799999995</v>
      </c>
      <c r="G88" s="165"/>
    </row>
    <row r="89" spans="1:7" ht="18.75">
      <c r="A89" s="186"/>
      <c r="B89" s="187" t="s">
        <v>41</v>
      </c>
      <c r="C89" s="186"/>
      <c r="D89" s="188">
        <f>F87</f>
        <v>3663.456</v>
      </c>
      <c r="E89" s="188"/>
      <c r="F89" s="188"/>
      <c r="G89" s="189"/>
    </row>
    <row r="90" spans="1:7" ht="18.75">
      <c r="A90" s="186"/>
      <c r="B90" s="187" t="s">
        <v>42</v>
      </c>
      <c r="C90" s="186"/>
      <c r="D90" s="696">
        <f>D89*1.18</f>
        <v>4322.8780799999995</v>
      </c>
      <c r="E90" s="696"/>
      <c r="F90" s="696"/>
      <c r="G90" s="189"/>
    </row>
    <row r="91" spans="1:7" ht="20.25">
      <c r="A91" s="699" t="s">
        <v>0</v>
      </c>
      <c r="B91" s="699"/>
      <c r="C91" s="699"/>
      <c r="D91" s="699"/>
      <c r="E91" s="699"/>
      <c r="F91" s="699"/>
      <c r="G91" s="699"/>
    </row>
    <row r="92" spans="1:7" ht="20.25">
      <c r="A92" s="731" t="s">
        <v>557</v>
      </c>
      <c r="B92" s="699"/>
      <c r="C92" s="699"/>
      <c r="D92" s="699"/>
      <c r="E92" s="699"/>
      <c r="F92" s="699"/>
      <c r="G92" s="732"/>
    </row>
    <row r="93" spans="1:7" ht="21" thickBot="1">
      <c r="A93" s="699" t="s">
        <v>65</v>
      </c>
      <c r="B93" s="699"/>
      <c r="C93" s="699"/>
      <c r="D93" s="699"/>
      <c r="E93" s="699"/>
      <c r="F93" s="699"/>
      <c r="G93" s="699"/>
    </row>
    <row r="94" spans="1:7" ht="19.5" thickBot="1">
      <c r="A94" s="700" t="s">
        <v>3</v>
      </c>
      <c r="B94" s="701"/>
      <c r="C94" s="701"/>
      <c r="D94" s="701"/>
      <c r="E94" s="701"/>
      <c r="F94" s="701"/>
      <c r="G94" s="702"/>
    </row>
    <row r="95" spans="1:7" ht="18.75">
      <c r="A95" s="104" t="s">
        <v>4</v>
      </c>
      <c r="B95" s="105" t="s">
        <v>5</v>
      </c>
      <c r="C95" s="105" t="s">
        <v>6</v>
      </c>
      <c r="D95" s="105" t="s">
        <v>7</v>
      </c>
      <c r="E95" s="105" t="s">
        <v>8</v>
      </c>
      <c r="F95" s="105" t="s">
        <v>9</v>
      </c>
      <c r="G95" s="106" t="s">
        <v>10</v>
      </c>
    </row>
    <row r="96" spans="1:7" ht="19.5" thickBot="1">
      <c r="A96" s="107"/>
      <c r="B96" s="108" t="s">
        <v>13</v>
      </c>
      <c r="C96" s="108" t="s">
        <v>14</v>
      </c>
      <c r="D96" s="108" t="s">
        <v>15</v>
      </c>
      <c r="E96" s="108"/>
      <c r="F96" s="108"/>
      <c r="G96" s="109"/>
    </row>
    <row r="97" spans="1:7" ht="18.75">
      <c r="A97" s="110">
        <v>1</v>
      </c>
      <c r="B97" s="722" t="s">
        <v>16</v>
      </c>
      <c r="C97" s="722"/>
      <c r="D97" s="722"/>
      <c r="E97" s="722"/>
      <c r="F97" s="722"/>
      <c r="G97" s="723"/>
    </row>
    <row r="98" spans="1:7" ht="18.75">
      <c r="A98" s="117" t="s">
        <v>283</v>
      </c>
      <c r="B98" s="123" t="s">
        <v>554</v>
      </c>
      <c r="C98" s="124" t="s">
        <v>22</v>
      </c>
      <c r="D98" s="124">
        <v>2</v>
      </c>
      <c r="E98" s="125">
        <v>551.96</v>
      </c>
      <c r="F98" s="126">
        <f aca="true" t="shared" si="0" ref="F98:F103">D98*E98</f>
        <v>1103.92</v>
      </c>
      <c r="G98" s="127" t="s">
        <v>563</v>
      </c>
    </row>
    <row r="99" spans="1:7" ht="18.75">
      <c r="A99" s="117" t="s">
        <v>285</v>
      </c>
      <c r="B99" s="123" t="s">
        <v>554</v>
      </c>
      <c r="C99" s="124" t="s">
        <v>22</v>
      </c>
      <c r="D99" s="124">
        <v>2</v>
      </c>
      <c r="E99" s="125">
        <v>273.67</v>
      </c>
      <c r="F99" s="126">
        <f t="shared" si="0"/>
        <v>547.34</v>
      </c>
      <c r="G99" s="127" t="s">
        <v>564</v>
      </c>
    </row>
    <row r="100" spans="1:7" ht="18.75">
      <c r="A100" s="117" t="s">
        <v>287</v>
      </c>
      <c r="B100" s="123" t="s">
        <v>554</v>
      </c>
      <c r="C100" s="124" t="s">
        <v>22</v>
      </c>
      <c r="D100" s="124">
        <v>1</v>
      </c>
      <c r="E100" s="125">
        <v>423.61</v>
      </c>
      <c r="F100" s="126">
        <f t="shared" si="0"/>
        <v>423.61</v>
      </c>
      <c r="G100" s="127" t="s">
        <v>565</v>
      </c>
    </row>
    <row r="101" spans="1:7" ht="18.75">
      <c r="A101" s="117" t="s">
        <v>289</v>
      </c>
      <c r="B101" s="123" t="s">
        <v>554</v>
      </c>
      <c r="C101" s="124" t="s">
        <v>49</v>
      </c>
      <c r="D101" s="124">
        <v>5</v>
      </c>
      <c r="E101" s="125">
        <v>128.59</v>
      </c>
      <c r="F101" s="126">
        <f t="shared" si="0"/>
        <v>642.95</v>
      </c>
      <c r="G101" s="227" t="s">
        <v>566</v>
      </c>
    </row>
    <row r="102" spans="1:7" ht="18.75">
      <c r="A102" s="117" t="s">
        <v>292</v>
      </c>
      <c r="B102" s="123" t="s">
        <v>554</v>
      </c>
      <c r="C102" s="124" t="s">
        <v>19</v>
      </c>
      <c r="D102" s="124">
        <v>1.8</v>
      </c>
      <c r="E102" s="125">
        <v>146.36</v>
      </c>
      <c r="F102" s="126">
        <f t="shared" si="0"/>
        <v>263.44800000000004</v>
      </c>
      <c r="G102" s="127" t="s">
        <v>533</v>
      </c>
    </row>
    <row r="103" spans="1:7" ht="18.75">
      <c r="A103" s="117"/>
      <c r="B103" s="118" t="s">
        <v>21</v>
      </c>
      <c r="C103" s="119" t="s">
        <v>22</v>
      </c>
      <c r="D103" s="119">
        <v>1</v>
      </c>
      <c r="E103" s="120">
        <v>16.12</v>
      </c>
      <c r="F103" s="121">
        <f t="shared" si="0"/>
        <v>16.12</v>
      </c>
      <c r="G103" s="122" t="s">
        <v>64</v>
      </c>
    </row>
    <row r="104" spans="1:7" ht="19.5" thickBot="1">
      <c r="A104" s="191"/>
      <c r="B104" s="192" t="s">
        <v>30</v>
      </c>
      <c r="C104" s="193" t="s">
        <v>22</v>
      </c>
      <c r="D104" s="194"/>
      <c r="E104" s="192"/>
      <c r="F104" s="195">
        <f>SUM(F98:F103)</f>
        <v>2997.3880000000004</v>
      </c>
      <c r="G104" s="196"/>
    </row>
    <row r="105" spans="1:7" ht="19.5" thickBot="1">
      <c r="A105" s="135"/>
      <c r="B105" s="136" t="s">
        <v>31</v>
      </c>
      <c r="C105" s="136"/>
      <c r="D105" s="137"/>
      <c r="E105" s="138"/>
      <c r="F105" s="139">
        <f>F104</f>
        <v>2997.3880000000004</v>
      </c>
      <c r="G105" s="140"/>
    </row>
    <row r="106" spans="1:7" ht="19.5" thickBot="1">
      <c r="A106" s="141">
        <v>2</v>
      </c>
      <c r="B106" s="142" t="s">
        <v>32</v>
      </c>
      <c r="C106" s="143" t="s">
        <v>33</v>
      </c>
      <c r="D106" s="197"/>
      <c r="E106" s="197"/>
      <c r="F106" s="198"/>
      <c r="G106" s="147"/>
    </row>
    <row r="107" spans="1:7" ht="19.5" thickBot="1">
      <c r="A107" s="148">
        <v>3</v>
      </c>
      <c r="B107" s="149" t="s">
        <v>36</v>
      </c>
      <c r="C107" s="150" t="s">
        <v>33</v>
      </c>
      <c r="D107" s="197"/>
      <c r="E107" s="197"/>
      <c r="F107" s="199">
        <v>1859.17</v>
      </c>
      <c r="G107" s="153" t="s">
        <v>34</v>
      </c>
    </row>
    <row r="108" spans="1:7" ht="19.5" thickBot="1">
      <c r="A108" s="154"/>
      <c r="B108" s="155" t="s">
        <v>37</v>
      </c>
      <c r="C108" s="156"/>
      <c r="D108" s="156"/>
      <c r="E108" s="157"/>
      <c r="F108" s="158">
        <f>F105+F106+F107</f>
        <v>4856.558000000001</v>
      </c>
      <c r="G108" s="159"/>
    </row>
    <row r="109" spans="1:7" ht="18.75">
      <c r="A109" s="231"/>
      <c r="B109" s="232" t="s">
        <v>38</v>
      </c>
      <c r="C109" s="233"/>
      <c r="D109" s="233"/>
      <c r="E109" s="234"/>
      <c r="F109" s="235">
        <f>F108*1.18</f>
        <v>5730.738440000001</v>
      </c>
      <c r="G109" s="236"/>
    </row>
    <row r="110" spans="1:7" ht="19.5" thickBot="1">
      <c r="A110" s="237" t="s">
        <v>39</v>
      </c>
      <c r="B110" s="238"/>
      <c r="C110" s="238"/>
      <c r="D110" s="239"/>
      <c r="E110" s="238"/>
      <c r="F110" s="238"/>
      <c r="G110" s="240"/>
    </row>
    <row r="111" spans="1:7" ht="18.75">
      <c r="A111" s="204" t="s">
        <v>4</v>
      </c>
      <c r="B111" s="205" t="s">
        <v>5</v>
      </c>
      <c r="C111" s="205" t="s">
        <v>6</v>
      </c>
      <c r="D111" s="205" t="s">
        <v>7</v>
      </c>
      <c r="E111" s="205" t="s">
        <v>8</v>
      </c>
      <c r="F111" s="205" t="s">
        <v>9</v>
      </c>
      <c r="G111" s="206" t="s">
        <v>10</v>
      </c>
    </row>
    <row r="112" spans="1:7" ht="19.5" thickBot="1">
      <c r="A112" s="204"/>
      <c r="B112" s="205" t="s">
        <v>13</v>
      </c>
      <c r="C112" s="205" t="s">
        <v>14</v>
      </c>
      <c r="D112" s="205" t="s">
        <v>15</v>
      </c>
      <c r="E112" s="205"/>
      <c r="F112" s="205"/>
      <c r="G112" s="241"/>
    </row>
    <row r="113" spans="1:7" ht="19.5" thickBot="1">
      <c r="A113" s="176"/>
      <c r="B113" s="177" t="s">
        <v>40</v>
      </c>
      <c r="C113" s="178"/>
      <c r="D113" s="178"/>
      <c r="E113" s="177"/>
      <c r="F113" s="179">
        <v>0</v>
      </c>
      <c r="G113" s="180"/>
    </row>
    <row r="114" spans="1:7" ht="19.5" thickBot="1">
      <c r="A114" s="181"/>
      <c r="B114" s="182" t="s">
        <v>38</v>
      </c>
      <c r="C114" s="183"/>
      <c r="D114" s="183"/>
      <c r="E114" s="182"/>
      <c r="F114" s="184">
        <f>F113*1.18</f>
        <v>0</v>
      </c>
      <c r="G114" s="185"/>
    </row>
    <row r="115" spans="1:7" ht="18.75">
      <c r="A115" s="186"/>
      <c r="B115" s="187" t="s">
        <v>41</v>
      </c>
      <c r="C115" s="186"/>
      <c r="D115" s="188">
        <f>F108+F113</f>
        <v>4856.558000000001</v>
      </c>
      <c r="E115" s="188"/>
      <c r="F115" s="188"/>
      <c r="G115" s="189"/>
    </row>
    <row r="116" spans="1:7" ht="18.75">
      <c r="A116" s="186"/>
      <c r="B116" s="187" t="s">
        <v>42</v>
      </c>
      <c r="C116" s="186"/>
      <c r="D116" s="696">
        <f>D115*1.18</f>
        <v>5730.738440000001</v>
      </c>
      <c r="E116" s="696"/>
      <c r="F116" s="696"/>
      <c r="G116" s="189"/>
    </row>
    <row r="117" spans="1:7" ht="20.25">
      <c r="A117" s="699" t="s">
        <v>0</v>
      </c>
      <c r="B117" s="699"/>
      <c r="C117" s="699"/>
      <c r="D117" s="699"/>
      <c r="E117" s="699"/>
      <c r="F117" s="699"/>
      <c r="G117" s="699"/>
    </row>
    <row r="118" spans="1:7" ht="20.25">
      <c r="A118" s="731" t="s">
        <v>557</v>
      </c>
      <c r="B118" s="699"/>
      <c r="C118" s="699"/>
      <c r="D118" s="699"/>
      <c r="E118" s="699"/>
      <c r="F118" s="699"/>
      <c r="G118" s="732"/>
    </row>
    <row r="119" spans="1:7" ht="21" thickBot="1">
      <c r="A119" s="699" t="s">
        <v>71</v>
      </c>
      <c r="B119" s="699"/>
      <c r="C119" s="699"/>
      <c r="D119" s="699"/>
      <c r="E119" s="699"/>
      <c r="F119" s="699"/>
      <c r="G119" s="699"/>
    </row>
    <row r="120" spans="1:7" ht="19.5" thickBot="1">
      <c r="A120" s="700" t="s">
        <v>3</v>
      </c>
      <c r="B120" s="701"/>
      <c r="C120" s="701"/>
      <c r="D120" s="701"/>
      <c r="E120" s="701"/>
      <c r="F120" s="701"/>
      <c r="G120" s="702"/>
    </row>
    <row r="121" spans="1:7" ht="18.75">
      <c r="A121" s="104" t="s">
        <v>4</v>
      </c>
      <c r="B121" s="105" t="s">
        <v>5</v>
      </c>
      <c r="C121" s="105" t="s">
        <v>6</v>
      </c>
      <c r="D121" s="105" t="s">
        <v>7</v>
      </c>
      <c r="E121" s="105" t="s">
        <v>8</v>
      </c>
      <c r="F121" s="105" t="s">
        <v>9</v>
      </c>
      <c r="G121" s="106" t="s">
        <v>10</v>
      </c>
    </row>
    <row r="122" spans="1:7" ht="19.5" thickBot="1">
      <c r="A122" s="107"/>
      <c r="B122" s="108" t="s">
        <v>13</v>
      </c>
      <c r="C122" s="108" t="s">
        <v>14</v>
      </c>
      <c r="D122" s="108" t="s">
        <v>15</v>
      </c>
      <c r="E122" s="108"/>
      <c r="F122" s="108"/>
      <c r="G122" s="109"/>
    </row>
    <row r="123" spans="1:7" ht="18.75">
      <c r="A123" s="110">
        <v>2</v>
      </c>
      <c r="B123" s="722" t="s">
        <v>16</v>
      </c>
      <c r="C123" s="722"/>
      <c r="D123" s="722"/>
      <c r="E123" s="722"/>
      <c r="F123" s="722"/>
      <c r="G123" s="723"/>
    </row>
    <row r="124" spans="1:7" ht="18.75">
      <c r="A124" s="117" t="s">
        <v>375</v>
      </c>
      <c r="B124" s="123" t="s">
        <v>554</v>
      </c>
      <c r="C124" s="124" t="s">
        <v>22</v>
      </c>
      <c r="D124" s="124">
        <v>1</v>
      </c>
      <c r="E124" s="125">
        <v>551.96</v>
      </c>
      <c r="F124" s="126">
        <f>D124*E124</f>
        <v>551.96</v>
      </c>
      <c r="G124" s="127" t="s">
        <v>567</v>
      </c>
    </row>
    <row r="125" spans="1:7" ht="19.5" thickBot="1">
      <c r="A125" s="117" t="s">
        <v>377</v>
      </c>
      <c r="B125" s="123" t="s">
        <v>554</v>
      </c>
      <c r="C125" s="124" t="s">
        <v>49</v>
      </c>
      <c r="D125" s="124">
        <v>2</v>
      </c>
      <c r="E125" s="125">
        <v>128.59</v>
      </c>
      <c r="F125" s="126">
        <f>D125*E125</f>
        <v>257.18</v>
      </c>
      <c r="G125" s="227" t="s">
        <v>568</v>
      </c>
    </row>
    <row r="126" spans="1:7" ht="19.5" thickBot="1">
      <c r="A126" s="214"/>
      <c r="B126" s="215" t="s">
        <v>30</v>
      </c>
      <c r="C126" s="216" t="s">
        <v>22</v>
      </c>
      <c r="D126" s="229"/>
      <c r="E126" s="215"/>
      <c r="F126" s="217">
        <f>SUM(F124:F125)</f>
        <v>809.1400000000001</v>
      </c>
      <c r="G126" s="218"/>
    </row>
    <row r="127" spans="1:7" ht="19.5" thickBot="1">
      <c r="A127" s="135"/>
      <c r="B127" s="136" t="s">
        <v>31</v>
      </c>
      <c r="C127" s="136"/>
      <c r="D127" s="137"/>
      <c r="E127" s="138"/>
      <c r="F127" s="139">
        <f>F126</f>
        <v>809.1400000000001</v>
      </c>
      <c r="G127" s="140"/>
    </row>
    <row r="128" spans="1:7" ht="19.5" thickBot="1">
      <c r="A128" s="141">
        <v>6</v>
      </c>
      <c r="B128" s="142" t="s">
        <v>32</v>
      </c>
      <c r="C128" s="143" t="s">
        <v>33</v>
      </c>
      <c r="D128" s="230">
        <v>5</v>
      </c>
      <c r="E128" s="197"/>
      <c r="F128" s="198">
        <v>5132.7335</v>
      </c>
      <c r="G128" s="147" t="s">
        <v>34</v>
      </c>
    </row>
    <row r="129" spans="1:7" ht="19.5" thickBot="1">
      <c r="A129" s="148">
        <v>7</v>
      </c>
      <c r="B129" s="149" t="s">
        <v>36</v>
      </c>
      <c r="C129" s="150" t="s">
        <v>33</v>
      </c>
      <c r="D129" s="197"/>
      <c r="E129" s="197"/>
      <c r="F129" s="198">
        <v>0</v>
      </c>
      <c r="G129" s="153"/>
    </row>
    <row r="130" spans="1:7" ht="19.5" thickBot="1">
      <c r="A130" s="154"/>
      <c r="B130" s="155" t="s">
        <v>37</v>
      </c>
      <c r="C130" s="156"/>
      <c r="D130" s="156"/>
      <c r="E130" s="157"/>
      <c r="F130" s="158">
        <f>F127+F128+F129</f>
        <v>5941.873500000001</v>
      </c>
      <c r="G130" s="159"/>
    </row>
    <row r="131" spans="1:7" ht="19.5" thickBot="1">
      <c r="A131" s="160"/>
      <c r="B131" s="161" t="s">
        <v>38</v>
      </c>
      <c r="C131" s="162"/>
      <c r="D131" s="162"/>
      <c r="E131" s="163"/>
      <c r="F131" s="164">
        <f>F130*1.18</f>
        <v>7011.4107300000005</v>
      </c>
      <c r="G131" s="165"/>
    </row>
    <row r="132" spans="1:7" ht="18.75">
      <c r="A132" s="186"/>
      <c r="B132" s="187" t="s">
        <v>41</v>
      </c>
      <c r="C132" s="186"/>
      <c r="D132" s="188">
        <f>F130</f>
        <v>5941.873500000001</v>
      </c>
      <c r="E132" s="188"/>
      <c r="F132" s="188"/>
      <c r="G132" s="189"/>
    </row>
    <row r="133" spans="1:7" ht="18.75">
      <c r="A133" s="186"/>
      <c r="B133" s="187" t="s">
        <v>42</v>
      </c>
      <c r="C133" s="186"/>
      <c r="D133" s="696">
        <f>D132*1.18</f>
        <v>7011.4107300000005</v>
      </c>
      <c r="E133" s="696"/>
      <c r="F133" s="696"/>
      <c r="G133" s="189"/>
    </row>
    <row r="134" spans="1:7" ht="20.25">
      <c r="A134" s="699" t="s">
        <v>0</v>
      </c>
      <c r="B134" s="699"/>
      <c r="C134" s="699"/>
      <c r="D134" s="699"/>
      <c r="E134" s="699"/>
      <c r="F134" s="699"/>
      <c r="G134" s="699"/>
    </row>
    <row r="135" spans="1:7" ht="20.25">
      <c r="A135" s="731" t="s">
        <v>557</v>
      </c>
      <c r="B135" s="699"/>
      <c r="C135" s="699"/>
      <c r="D135" s="699"/>
      <c r="E135" s="699"/>
      <c r="F135" s="699"/>
      <c r="G135" s="732"/>
    </row>
    <row r="136" spans="1:7" ht="21" thickBot="1">
      <c r="A136" s="699" t="s">
        <v>74</v>
      </c>
      <c r="B136" s="699"/>
      <c r="C136" s="699"/>
      <c r="D136" s="699"/>
      <c r="E136" s="699"/>
      <c r="F136" s="699"/>
      <c r="G136" s="699"/>
    </row>
    <row r="137" spans="1:7" ht="19.5" thickBot="1">
      <c r="A137" s="700" t="s">
        <v>3</v>
      </c>
      <c r="B137" s="701"/>
      <c r="C137" s="701"/>
      <c r="D137" s="701"/>
      <c r="E137" s="701"/>
      <c r="F137" s="701"/>
      <c r="G137" s="702"/>
    </row>
    <row r="138" spans="1:7" ht="18.75">
      <c r="A138" s="104" t="s">
        <v>4</v>
      </c>
      <c r="B138" s="105" t="s">
        <v>5</v>
      </c>
      <c r="C138" s="105" t="s">
        <v>6</v>
      </c>
      <c r="D138" s="105" t="s">
        <v>7</v>
      </c>
      <c r="E138" s="105" t="s">
        <v>8</v>
      </c>
      <c r="F138" s="105" t="s">
        <v>9</v>
      </c>
      <c r="G138" s="106" t="s">
        <v>10</v>
      </c>
    </row>
    <row r="139" spans="1:7" ht="19.5" thickBot="1">
      <c r="A139" s="107"/>
      <c r="B139" s="108" t="s">
        <v>13</v>
      </c>
      <c r="C139" s="108" t="s">
        <v>14</v>
      </c>
      <c r="D139" s="108" t="s">
        <v>15</v>
      </c>
      <c r="E139" s="108"/>
      <c r="F139" s="108"/>
      <c r="G139" s="109"/>
    </row>
    <row r="140" spans="1:7" ht="18.75">
      <c r="A140" s="110">
        <v>1</v>
      </c>
      <c r="B140" s="722" t="s">
        <v>16</v>
      </c>
      <c r="C140" s="722"/>
      <c r="D140" s="722"/>
      <c r="E140" s="722"/>
      <c r="F140" s="722"/>
      <c r="G140" s="723"/>
    </row>
    <row r="141" spans="1:7" ht="18.75">
      <c r="A141" s="117" t="s">
        <v>287</v>
      </c>
      <c r="B141" s="123" t="s">
        <v>554</v>
      </c>
      <c r="C141" s="124" t="s">
        <v>22</v>
      </c>
      <c r="D141" s="124">
        <v>1</v>
      </c>
      <c r="E141" s="125">
        <v>1181</v>
      </c>
      <c r="F141" s="126">
        <f>D141*E141</f>
        <v>1181</v>
      </c>
      <c r="G141" s="127" t="s">
        <v>569</v>
      </c>
    </row>
    <row r="142" spans="1:7" ht="19.5" thickBot="1">
      <c r="A142" s="191"/>
      <c r="B142" s="192" t="s">
        <v>30</v>
      </c>
      <c r="C142" s="193" t="s">
        <v>22</v>
      </c>
      <c r="D142" s="194"/>
      <c r="E142" s="192"/>
      <c r="F142" s="195">
        <f>SUM(F141:F141)</f>
        <v>1181</v>
      </c>
      <c r="G142" s="196"/>
    </row>
    <row r="143" spans="1:7" ht="19.5" thickBot="1">
      <c r="A143" s="135"/>
      <c r="B143" s="136" t="s">
        <v>31</v>
      </c>
      <c r="C143" s="136"/>
      <c r="D143" s="137"/>
      <c r="E143" s="138"/>
      <c r="F143" s="139">
        <f>F142</f>
        <v>1181</v>
      </c>
      <c r="G143" s="140"/>
    </row>
    <row r="144" spans="1:7" ht="19.5" thickBot="1">
      <c r="A144" s="141">
        <v>3</v>
      </c>
      <c r="B144" s="142" t="s">
        <v>32</v>
      </c>
      <c r="C144" s="143" t="s">
        <v>33</v>
      </c>
      <c r="D144" s="230">
        <v>10</v>
      </c>
      <c r="E144" s="197"/>
      <c r="F144" s="198">
        <v>8715.557</v>
      </c>
      <c r="G144" s="147" t="s">
        <v>34</v>
      </c>
    </row>
    <row r="145" spans="1:7" ht="19.5" thickBot="1">
      <c r="A145" s="148">
        <v>4</v>
      </c>
      <c r="B145" s="149" t="s">
        <v>36</v>
      </c>
      <c r="C145" s="150" t="s">
        <v>33</v>
      </c>
      <c r="D145" s="197">
        <v>1</v>
      </c>
      <c r="E145" s="197"/>
      <c r="F145" s="199">
        <v>1410.14</v>
      </c>
      <c r="G145" s="153" t="s">
        <v>34</v>
      </c>
    </row>
    <row r="146" spans="1:7" ht="19.5" thickBot="1">
      <c r="A146" s="154"/>
      <c r="B146" s="155" t="s">
        <v>37</v>
      </c>
      <c r="C146" s="156"/>
      <c r="D146" s="156"/>
      <c r="E146" s="157"/>
      <c r="F146" s="158">
        <f>F143+F144+F145</f>
        <v>11306.697</v>
      </c>
      <c r="G146" s="159"/>
    </row>
    <row r="147" spans="1:7" ht="19.5" thickBot="1">
      <c r="A147" s="160"/>
      <c r="B147" s="161" t="s">
        <v>38</v>
      </c>
      <c r="C147" s="162"/>
      <c r="D147" s="162"/>
      <c r="E147" s="163"/>
      <c r="F147" s="164">
        <f>F146*1.18</f>
        <v>13341.90246</v>
      </c>
      <c r="G147" s="165"/>
    </row>
    <row r="148" spans="1:7" ht="19.5" thickBot="1">
      <c r="A148" s="200" t="s">
        <v>39</v>
      </c>
      <c r="B148" s="201"/>
      <c r="C148" s="201"/>
      <c r="D148" s="202"/>
      <c r="E148" s="201"/>
      <c r="F148" s="201"/>
      <c r="G148" s="203"/>
    </row>
    <row r="149" spans="1:7" ht="18.75">
      <c r="A149" s="204" t="s">
        <v>4</v>
      </c>
      <c r="B149" s="205" t="s">
        <v>5</v>
      </c>
      <c r="C149" s="205" t="s">
        <v>6</v>
      </c>
      <c r="D149" s="205" t="s">
        <v>7</v>
      </c>
      <c r="E149" s="205" t="s">
        <v>8</v>
      </c>
      <c r="F149" s="205" t="s">
        <v>9</v>
      </c>
      <c r="G149" s="206" t="s">
        <v>10</v>
      </c>
    </row>
    <row r="150" spans="1:7" ht="19.5" thickBot="1">
      <c r="A150" s="173"/>
      <c r="B150" s="174" t="s">
        <v>13</v>
      </c>
      <c r="C150" s="174" t="s">
        <v>14</v>
      </c>
      <c r="D150" s="174" t="s">
        <v>15</v>
      </c>
      <c r="E150" s="174"/>
      <c r="F150" s="174"/>
      <c r="G150" s="175"/>
    </row>
    <row r="151" spans="1:7" ht="19.5" thickBot="1">
      <c r="A151" s="176"/>
      <c r="B151" s="177" t="s">
        <v>40</v>
      </c>
      <c r="C151" s="178"/>
      <c r="D151" s="178"/>
      <c r="E151" s="177"/>
      <c r="F151" s="179">
        <v>0</v>
      </c>
      <c r="G151" s="180"/>
    </row>
    <row r="152" spans="1:7" ht="19.5" thickBot="1">
      <c r="A152" s="181"/>
      <c r="B152" s="182" t="s">
        <v>38</v>
      </c>
      <c r="C152" s="183"/>
      <c r="D152" s="183"/>
      <c r="E152" s="182"/>
      <c r="F152" s="184">
        <f>F151*1.18</f>
        <v>0</v>
      </c>
      <c r="G152" s="185"/>
    </row>
    <row r="153" spans="1:7" ht="18.75">
      <c r="A153" s="186"/>
      <c r="B153" s="187" t="s">
        <v>41</v>
      </c>
      <c r="C153" s="186"/>
      <c r="D153" s="188">
        <f>F146+F151</f>
        <v>11306.697</v>
      </c>
      <c r="E153" s="188"/>
      <c r="F153" s="188"/>
      <c r="G153" s="189"/>
    </row>
    <row r="154" spans="1:7" ht="18.75">
      <c r="A154" s="186"/>
      <c r="B154" s="187" t="s">
        <v>42</v>
      </c>
      <c r="C154" s="186"/>
      <c r="D154" s="696">
        <f>D153*1.18</f>
        <v>13341.90246</v>
      </c>
      <c r="E154" s="696"/>
      <c r="F154" s="696"/>
      <c r="G154" s="189"/>
    </row>
    <row r="155" spans="1:7" ht="20.25">
      <c r="A155" s="699" t="s">
        <v>0</v>
      </c>
      <c r="B155" s="699"/>
      <c r="C155" s="699"/>
      <c r="D155" s="699"/>
      <c r="E155" s="699"/>
      <c r="F155" s="699"/>
      <c r="G155" s="699"/>
    </row>
    <row r="156" spans="1:7" ht="20.25">
      <c r="A156" s="731" t="s">
        <v>557</v>
      </c>
      <c r="B156" s="699"/>
      <c r="C156" s="699"/>
      <c r="D156" s="699"/>
      <c r="E156" s="699"/>
      <c r="F156" s="699"/>
      <c r="G156" s="732"/>
    </row>
    <row r="157" spans="1:7" ht="21" thickBot="1">
      <c r="A157" s="699" t="s">
        <v>80</v>
      </c>
      <c r="B157" s="699"/>
      <c r="C157" s="699"/>
      <c r="D157" s="699"/>
      <c r="E157" s="699"/>
      <c r="F157" s="699"/>
      <c r="G157" s="699"/>
    </row>
    <row r="158" spans="1:7" ht="19.5" thickBot="1">
      <c r="A158" s="700" t="s">
        <v>3</v>
      </c>
      <c r="B158" s="701"/>
      <c r="C158" s="701"/>
      <c r="D158" s="701"/>
      <c r="E158" s="701"/>
      <c r="F158" s="701"/>
      <c r="G158" s="702"/>
    </row>
    <row r="159" spans="1:7" ht="18.75">
      <c r="A159" s="104" t="s">
        <v>4</v>
      </c>
      <c r="B159" s="105" t="s">
        <v>5</v>
      </c>
      <c r="C159" s="105" t="s">
        <v>6</v>
      </c>
      <c r="D159" s="105" t="s">
        <v>7</v>
      </c>
      <c r="E159" s="105" t="s">
        <v>8</v>
      </c>
      <c r="F159" s="105" t="s">
        <v>9</v>
      </c>
      <c r="G159" s="106" t="s">
        <v>10</v>
      </c>
    </row>
    <row r="160" spans="1:7" ht="19.5" thickBot="1">
      <c r="A160" s="107"/>
      <c r="B160" s="108" t="s">
        <v>13</v>
      </c>
      <c r="C160" s="108" t="s">
        <v>14</v>
      </c>
      <c r="D160" s="108" t="s">
        <v>15</v>
      </c>
      <c r="E160" s="108"/>
      <c r="F160" s="108"/>
      <c r="G160" s="109"/>
    </row>
    <row r="161" spans="1:7" ht="19.5" thickBot="1">
      <c r="A161" s="258">
        <v>3</v>
      </c>
      <c r="B161" s="724" t="s">
        <v>77</v>
      </c>
      <c r="C161" s="725"/>
      <c r="D161" s="725"/>
      <c r="E161" s="725"/>
      <c r="F161" s="725"/>
      <c r="G161" s="726"/>
    </row>
    <row r="162" spans="1:7" ht="19.5" thickBot="1">
      <c r="A162" s="326">
        <v>1</v>
      </c>
      <c r="B162" s="329" t="s">
        <v>554</v>
      </c>
      <c r="C162" s="328" t="s">
        <v>22</v>
      </c>
      <c r="D162" s="442">
        <v>2</v>
      </c>
      <c r="E162" s="443">
        <v>368</v>
      </c>
      <c r="F162" s="330">
        <f>D162*E162</f>
        <v>736</v>
      </c>
      <c r="G162" s="444" t="s">
        <v>543</v>
      </c>
    </row>
    <row r="163" spans="1:7" ht="19.5" thickBot="1">
      <c r="A163" s="415"/>
      <c r="B163" s="282" t="s">
        <v>55</v>
      </c>
      <c r="C163" s="216" t="s">
        <v>19</v>
      </c>
      <c r="D163" s="416">
        <f>SUM(D162:D162)</f>
        <v>2</v>
      </c>
      <c r="E163" s="215"/>
      <c r="F163" s="217">
        <f>SUM(F162:F162)</f>
        <v>736</v>
      </c>
      <c r="G163" s="218"/>
    </row>
    <row r="164" spans="1:7" ht="19.5" thickBot="1">
      <c r="A164" s="135"/>
      <c r="B164" s="136" t="s">
        <v>31</v>
      </c>
      <c r="C164" s="136"/>
      <c r="D164" s="137"/>
      <c r="E164" s="138"/>
      <c r="F164" s="139">
        <f>F163</f>
        <v>736</v>
      </c>
      <c r="G164" s="140"/>
    </row>
    <row r="165" spans="1:7" ht="19.5" thickBot="1">
      <c r="A165" s="141">
        <v>4</v>
      </c>
      <c r="B165" s="142" t="s">
        <v>32</v>
      </c>
      <c r="C165" s="143" t="s">
        <v>33</v>
      </c>
      <c r="D165" s="230">
        <v>37.5</v>
      </c>
      <c r="E165" s="197"/>
      <c r="F165" s="198">
        <v>34387.22285</v>
      </c>
      <c r="G165" s="147" t="s">
        <v>34</v>
      </c>
    </row>
    <row r="166" spans="1:7" ht="19.5" thickBot="1">
      <c r="A166" s="148">
        <v>5</v>
      </c>
      <c r="B166" s="149" t="s">
        <v>36</v>
      </c>
      <c r="C166" s="150" t="s">
        <v>33</v>
      </c>
      <c r="D166" s="197">
        <v>6</v>
      </c>
      <c r="E166" s="197"/>
      <c r="F166" s="199">
        <v>3065.86</v>
      </c>
      <c r="G166" s="153" t="s">
        <v>34</v>
      </c>
    </row>
    <row r="167" spans="1:7" ht="19.5" thickBot="1">
      <c r="A167" s="154"/>
      <c r="B167" s="155" t="s">
        <v>37</v>
      </c>
      <c r="C167" s="156"/>
      <c r="D167" s="156"/>
      <c r="E167" s="157"/>
      <c r="F167" s="158">
        <f>F164+F165+F166</f>
        <v>38189.08285</v>
      </c>
      <c r="G167" s="159"/>
    </row>
    <row r="168" spans="1:7" ht="19.5" thickBot="1">
      <c r="A168" s="160"/>
      <c r="B168" s="161" t="s">
        <v>38</v>
      </c>
      <c r="C168" s="162"/>
      <c r="D168" s="162"/>
      <c r="E168" s="163"/>
      <c r="F168" s="164">
        <f>F167*1.18</f>
        <v>45063.117762999995</v>
      </c>
      <c r="G168" s="165"/>
    </row>
    <row r="169" spans="1:7" ht="18.75">
      <c r="A169" s="186"/>
      <c r="B169" s="187" t="s">
        <v>41</v>
      </c>
      <c r="C169" s="186"/>
      <c r="D169" s="188">
        <f>F167</f>
        <v>38189.08285</v>
      </c>
      <c r="E169" s="188"/>
      <c r="F169" s="188"/>
      <c r="G169" s="189"/>
    </row>
    <row r="170" spans="1:7" ht="18.75">
      <c r="A170" s="186"/>
      <c r="B170" s="187" t="s">
        <v>42</v>
      </c>
      <c r="C170" s="186"/>
      <c r="D170" s="696">
        <f>D169*1.18</f>
        <v>45063.117762999995</v>
      </c>
      <c r="E170" s="696"/>
      <c r="F170" s="696"/>
      <c r="G170" s="189"/>
    </row>
    <row r="171" spans="1:7" ht="20.25">
      <c r="A171" s="699" t="s">
        <v>0</v>
      </c>
      <c r="B171" s="699"/>
      <c r="C171" s="699"/>
      <c r="D171" s="699"/>
      <c r="E171" s="699"/>
      <c r="F171" s="699"/>
      <c r="G171" s="699"/>
    </row>
    <row r="172" spans="1:7" ht="20.25">
      <c r="A172" s="731" t="s">
        <v>557</v>
      </c>
      <c r="B172" s="699"/>
      <c r="C172" s="699"/>
      <c r="D172" s="699"/>
      <c r="E172" s="699"/>
      <c r="F172" s="699"/>
      <c r="G172" s="732"/>
    </row>
    <row r="173" spans="1:7" ht="21" thickBot="1">
      <c r="A173" s="699" t="s">
        <v>85</v>
      </c>
      <c r="B173" s="699"/>
      <c r="C173" s="699"/>
      <c r="D173" s="699"/>
      <c r="E173" s="699"/>
      <c r="F173" s="699"/>
      <c r="G173" s="699"/>
    </row>
    <row r="174" spans="1:7" ht="19.5" thickBot="1">
      <c r="A174" s="708" t="s">
        <v>3</v>
      </c>
      <c r="B174" s="709"/>
      <c r="C174" s="709"/>
      <c r="D174" s="709"/>
      <c r="E174" s="709"/>
      <c r="F174" s="709"/>
      <c r="G174" s="710"/>
    </row>
    <row r="175" spans="1:7" ht="18.75">
      <c r="A175" s="104" t="s">
        <v>4</v>
      </c>
      <c r="B175" s="105" t="s">
        <v>5</v>
      </c>
      <c r="C175" s="105" t="s">
        <v>6</v>
      </c>
      <c r="D175" s="105" t="s">
        <v>7</v>
      </c>
      <c r="E175" s="105" t="s">
        <v>8</v>
      </c>
      <c r="F175" s="105" t="s">
        <v>9</v>
      </c>
      <c r="G175" s="106" t="s">
        <v>10</v>
      </c>
    </row>
    <row r="176" spans="1:7" ht="19.5" thickBot="1">
      <c r="A176" s="107"/>
      <c r="B176" s="108" t="s">
        <v>13</v>
      </c>
      <c r="C176" s="108" t="s">
        <v>14</v>
      </c>
      <c r="D176" s="108" t="s">
        <v>15</v>
      </c>
      <c r="E176" s="108"/>
      <c r="F176" s="108"/>
      <c r="G176" s="109"/>
    </row>
    <row r="177" spans="1:7" ht="19.5" thickBot="1">
      <c r="A177" s="292">
        <v>6</v>
      </c>
      <c r="B177" s="293" t="s">
        <v>32</v>
      </c>
      <c r="C177" s="287" t="s">
        <v>33</v>
      </c>
      <c r="D177" s="294">
        <v>7.5</v>
      </c>
      <c r="E177" s="286"/>
      <c r="F177" s="295">
        <v>21622.010650000004</v>
      </c>
      <c r="G177" s="291" t="s">
        <v>34</v>
      </c>
    </row>
    <row r="178" spans="1:7" ht="19.5" thickBot="1">
      <c r="A178" s="296">
        <v>7</v>
      </c>
      <c r="B178" s="297" t="s">
        <v>36</v>
      </c>
      <c r="C178" s="298" t="s">
        <v>33</v>
      </c>
      <c r="D178" s="298">
        <v>1</v>
      </c>
      <c r="E178" s="299"/>
      <c r="F178" s="299">
        <v>7920.76</v>
      </c>
      <c r="G178" s="300" t="s">
        <v>34</v>
      </c>
    </row>
    <row r="179" spans="1:7" ht="19.5" thickBot="1">
      <c r="A179" s="290"/>
      <c r="B179" s="301" t="s">
        <v>37</v>
      </c>
      <c r="C179" s="286"/>
      <c r="D179" s="286"/>
      <c r="E179" s="286"/>
      <c r="F179" s="302">
        <f>F178+F177</f>
        <v>29542.770650000006</v>
      </c>
      <c r="G179" s="291"/>
    </row>
    <row r="180" spans="1:7" ht="19.5" thickBot="1">
      <c r="A180" s="290"/>
      <c r="B180" s="286" t="s">
        <v>38</v>
      </c>
      <c r="C180" s="286"/>
      <c r="D180" s="286"/>
      <c r="E180" s="286"/>
      <c r="F180" s="288">
        <f>F179*1.18</f>
        <v>34860.469367000005</v>
      </c>
      <c r="G180" s="291"/>
    </row>
    <row r="181" spans="1:7" ht="19.5" thickBot="1">
      <c r="A181" s="200" t="s">
        <v>39</v>
      </c>
      <c r="B181" s="201"/>
      <c r="C181" s="201"/>
      <c r="D181" s="202"/>
      <c r="E181" s="201"/>
      <c r="F181" s="201"/>
      <c r="G181" s="203"/>
    </row>
    <row r="182" spans="1:7" ht="12.75">
      <c r="A182" s="714" t="s">
        <v>4</v>
      </c>
      <c r="B182" s="716" t="s">
        <v>90</v>
      </c>
      <c r="C182" s="718" t="s">
        <v>91</v>
      </c>
      <c r="D182" s="720" t="s">
        <v>92</v>
      </c>
      <c r="E182" s="718" t="s">
        <v>8</v>
      </c>
      <c r="F182" s="718" t="s">
        <v>9</v>
      </c>
      <c r="G182" s="706" t="s">
        <v>10</v>
      </c>
    </row>
    <row r="183" spans="1:7" ht="13.5" thickBot="1">
      <c r="A183" s="715"/>
      <c r="B183" s="717"/>
      <c r="C183" s="719"/>
      <c r="D183" s="721"/>
      <c r="E183" s="719"/>
      <c r="F183" s="719"/>
      <c r="G183" s="707"/>
    </row>
    <row r="184" spans="1:7" ht="19.5" thickBot="1">
      <c r="A184" s="290"/>
      <c r="B184" s="301" t="s">
        <v>40</v>
      </c>
      <c r="C184" s="286"/>
      <c r="D184" s="286"/>
      <c r="E184" s="286"/>
      <c r="F184" s="302">
        <v>0</v>
      </c>
      <c r="G184" s="291"/>
    </row>
    <row r="185" spans="1:7" ht="19.5" thickBot="1">
      <c r="A185" s="290"/>
      <c r="B185" s="286" t="s">
        <v>38</v>
      </c>
      <c r="C185" s="286"/>
      <c r="D185" s="286"/>
      <c r="E185" s="286"/>
      <c r="F185" s="288">
        <f>F184*1.18</f>
        <v>0</v>
      </c>
      <c r="G185" s="291"/>
    </row>
    <row r="186" spans="1:7" ht="18.75">
      <c r="A186" s="187"/>
      <c r="B186" s="187" t="s">
        <v>41</v>
      </c>
      <c r="C186" s="187"/>
      <c r="D186" s="307"/>
      <c r="E186" s="308">
        <f>F184+F179</f>
        <v>29542.770650000006</v>
      </c>
      <c r="F186" s="187"/>
      <c r="G186" s="187"/>
    </row>
    <row r="187" spans="1:7" ht="18.75">
      <c r="A187" s="187"/>
      <c r="B187" s="187" t="s">
        <v>42</v>
      </c>
      <c r="C187" s="187"/>
      <c r="D187" s="307">
        <f>E186*1.18</f>
        <v>34860.469367000005</v>
      </c>
      <c r="E187" s="187"/>
      <c r="F187" s="187"/>
      <c r="G187" s="187"/>
    </row>
    <row r="188" spans="1:7" ht="20.25">
      <c r="A188" s="699" t="s">
        <v>0</v>
      </c>
      <c r="B188" s="699"/>
      <c r="C188" s="699"/>
      <c r="D188" s="699"/>
      <c r="E188" s="699"/>
      <c r="F188" s="699"/>
      <c r="G188" s="699"/>
    </row>
    <row r="189" spans="1:7" ht="20.25">
      <c r="A189" s="731" t="s">
        <v>557</v>
      </c>
      <c r="B189" s="699"/>
      <c r="C189" s="699"/>
      <c r="D189" s="699"/>
      <c r="E189" s="699"/>
      <c r="F189" s="699"/>
      <c r="G189" s="732"/>
    </row>
    <row r="190" spans="1:7" ht="21" thickBot="1">
      <c r="A190" s="699" t="s">
        <v>94</v>
      </c>
      <c r="B190" s="699"/>
      <c r="C190" s="699"/>
      <c r="D190" s="699"/>
      <c r="E190" s="699"/>
      <c r="F190" s="699"/>
      <c r="G190" s="699"/>
    </row>
    <row r="191" spans="1:7" ht="19.5" thickBot="1">
      <c r="A191" s="700" t="s">
        <v>3</v>
      </c>
      <c r="B191" s="701"/>
      <c r="C191" s="701"/>
      <c r="D191" s="701"/>
      <c r="E191" s="701"/>
      <c r="F191" s="701"/>
      <c r="G191" s="702"/>
    </row>
    <row r="192" spans="1:7" ht="18.75">
      <c r="A192" s="104" t="s">
        <v>4</v>
      </c>
      <c r="B192" s="105" t="s">
        <v>5</v>
      </c>
      <c r="C192" s="105" t="s">
        <v>6</v>
      </c>
      <c r="D192" s="105" t="s">
        <v>7</v>
      </c>
      <c r="E192" s="105" t="s">
        <v>8</v>
      </c>
      <c r="F192" s="105" t="s">
        <v>9</v>
      </c>
      <c r="G192" s="106" t="s">
        <v>10</v>
      </c>
    </row>
    <row r="193" spans="1:7" ht="19.5" thickBot="1">
      <c r="A193" s="107"/>
      <c r="B193" s="108" t="s">
        <v>13</v>
      </c>
      <c r="C193" s="108" t="s">
        <v>14</v>
      </c>
      <c r="D193" s="108" t="s">
        <v>15</v>
      </c>
      <c r="E193" s="108"/>
      <c r="F193" s="108"/>
      <c r="G193" s="109"/>
    </row>
    <row r="194" spans="1:7" ht="18.75">
      <c r="A194" s="368">
        <v>1</v>
      </c>
      <c r="B194" s="782" t="s">
        <v>497</v>
      </c>
      <c r="C194" s="783"/>
      <c r="D194" s="783"/>
      <c r="E194" s="783"/>
      <c r="F194" s="783"/>
      <c r="G194" s="784"/>
    </row>
    <row r="195" spans="1:7" ht="19.5" thickBot="1">
      <c r="A195" s="208">
        <v>2</v>
      </c>
      <c r="B195" s="123" t="s">
        <v>554</v>
      </c>
      <c r="C195" s="210" t="s">
        <v>19</v>
      </c>
      <c r="D195" s="210">
        <v>8.9</v>
      </c>
      <c r="E195" s="663">
        <v>490.44</v>
      </c>
      <c r="F195" s="664">
        <f>D195*E195</f>
        <v>4364.916</v>
      </c>
      <c r="G195" s="213" t="s">
        <v>570</v>
      </c>
    </row>
    <row r="196" spans="1:7" ht="19.5" thickBot="1">
      <c r="A196" s="415"/>
      <c r="B196" s="617" t="s">
        <v>55</v>
      </c>
      <c r="C196" s="216" t="s">
        <v>19</v>
      </c>
      <c r="D196" s="619">
        <f>SUM(D195:D195)</f>
        <v>8.9</v>
      </c>
      <c r="E196" s="651"/>
      <c r="F196" s="621">
        <f>SUM(F195:F195)</f>
        <v>4364.916</v>
      </c>
      <c r="G196" s="622"/>
    </row>
    <row r="197" spans="1:7" ht="19.5" thickBot="1">
      <c r="A197" s="219">
        <v>2</v>
      </c>
      <c r="B197" s="697" t="s">
        <v>16</v>
      </c>
      <c r="C197" s="697"/>
      <c r="D197" s="697"/>
      <c r="E197" s="697"/>
      <c r="F197" s="697"/>
      <c r="G197" s="698"/>
    </row>
    <row r="198" spans="1:7" ht="18.75">
      <c r="A198" s="117" t="s">
        <v>44</v>
      </c>
      <c r="B198" s="123" t="s">
        <v>554</v>
      </c>
      <c r="C198" s="124" t="s">
        <v>22</v>
      </c>
      <c r="D198" s="124">
        <v>2</v>
      </c>
      <c r="E198" s="125">
        <v>551.96</v>
      </c>
      <c r="F198" s="126">
        <f>D198*E198</f>
        <v>1103.92</v>
      </c>
      <c r="G198" s="311" t="s">
        <v>571</v>
      </c>
    </row>
    <row r="199" spans="1:7" ht="18.75">
      <c r="A199" s="117" t="s">
        <v>17</v>
      </c>
      <c r="B199" s="123" t="s">
        <v>554</v>
      </c>
      <c r="C199" s="309" t="s">
        <v>19</v>
      </c>
      <c r="D199" s="309">
        <v>1</v>
      </c>
      <c r="E199" s="123">
        <v>146.36</v>
      </c>
      <c r="F199" s="310">
        <f>D199*E199</f>
        <v>146.36</v>
      </c>
      <c r="G199" s="311" t="s">
        <v>572</v>
      </c>
    </row>
    <row r="200" spans="1:7" ht="18.75">
      <c r="A200" s="117"/>
      <c r="B200" s="118" t="s">
        <v>21</v>
      </c>
      <c r="C200" s="312" t="s">
        <v>22</v>
      </c>
      <c r="D200" s="312">
        <v>1</v>
      </c>
      <c r="E200" s="313">
        <v>16.12</v>
      </c>
      <c r="F200" s="314">
        <f>D200*E200</f>
        <v>16.12</v>
      </c>
      <c r="G200" s="315" t="s">
        <v>64</v>
      </c>
    </row>
    <row r="201" spans="1:7" ht="18.75">
      <c r="A201" s="117" t="s">
        <v>23</v>
      </c>
      <c r="B201" s="123" t="s">
        <v>554</v>
      </c>
      <c r="C201" s="124" t="s">
        <v>22</v>
      </c>
      <c r="D201" s="124">
        <v>1</v>
      </c>
      <c r="E201" s="125">
        <v>423.61</v>
      </c>
      <c r="F201" s="126">
        <f>D201*E201</f>
        <v>423.61</v>
      </c>
      <c r="G201" s="311" t="s">
        <v>573</v>
      </c>
    </row>
    <row r="202" spans="1:7" ht="19.5" thickBot="1">
      <c r="A202" s="117" t="s">
        <v>26</v>
      </c>
      <c r="B202" s="123" t="s">
        <v>554</v>
      </c>
      <c r="C202" s="124" t="s">
        <v>19</v>
      </c>
      <c r="D202" s="124">
        <f>0.7+2.1</f>
        <v>2.8</v>
      </c>
      <c r="E202" s="125">
        <v>1016.43</v>
      </c>
      <c r="F202" s="126">
        <f>D202*E202</f>
        <v>2846.004</v>
      </c>
      <c r="G202" s="311" t="s">
        <v>574</v>
      </c>
    </row>
    <row r="203" spans="1:7" ht="19.5" thickBot="1">
      <c r="A203" s="214"/>
      <c r="B203" s="215" t="s">
        <v>30</v>
      </c>
      <c r="C203" s="216" t="s">
        <v>22</v>
      </c>
      <c r="D203" s="229"/>
      <c r="E203" s="215"/>
      <c r="F203" s="217">
        <f>SUM(F198:F202)</f>
        <v>4536.014</v>
      </c>
      <c r="G203" s="218"/>
    </row>
    <row r="204" spans="1:7" ht="19.5" thickBot="1">
      <c r="A204" s="316"/>
      <c r="B204" s="317" t="s">
        <v>31</v>
      </c>
      <c r="C204" s="317"/>
      <c r="D204" s="193"/>
      <c r="E204" s="317"/>
      <c r="F204" s="195">
        <f>F196+F203</f>
        <v>8900.93</v>
      </c>
      <c r="G204" s="318"/>
    </row>
    <row r="205" spans="1:7" ht="19.5" thickBot="1">
      <c r="A205" s="319">
        <v>5</v>
      </c>
      <c r="B205" s="320" t="s">
        <v>32</v>
      </c>
      <c r="C205" s="321" t="s">
        <v>33</v>
      </c>
      <c r="D205" s="322"/>
      <c r="E205" s="322"/>
      <c r="F205" s="323"/>
      <c r="G205" s="324" t="s">
        <v>34</v>
      </c>
    </row>
    <row r="206" spans="1:7" ht="19.5" thickBot="1">
      <c r="A206" s="148">
        <v>6</v>
      </c>
      <c r="B206" s="149" t="s">
        <v>36</v>
      </c>
      <c r="C206" s="150" t="s">
        <v>33</v>
      </c>
      <c r="D206" s="197">
        <v>8</v>
      </c>
      <c r="E206" s="197"/>
      <c r="F206" s="199">
        <v>2503.91</v>
      </c>
      <c r="G206" s="153" t="s">
        <v>34</v>
      </c>
    </row>
    <row r="207" spans="1:7" ht="19.5" thickBot="1">
      <c r="A207" s="154"/>
      <c r="B207" s="155" t="s">
        <v>37</v>
      </c>
      <c r="C207" s="156"/>
      <c r="D207" s="156"/>
      <c r="E207" s="157"/>
      <c r="F207" s="158">
        <f>F204+F205+F206</f>
        <v>11404.84</v>
      </c>
      <c r="G207" s="159"/>
    </row>
    <row r="208" spans="1:7" ht="19.5" thickBot="1">
      <c r="A208" s="160"/>
      <c r="B208" s="161" t="s">
        <v>38</v>
      </c>
      <c r="C208" s="162"/>
      <c r="D208" s="162"/>
      <c r="E208" s="163"/>
      <c r="F208" s="164">
        <f>F207*1.18</f>
        <v>13457.7112</v>
      </c>
      <c r="G208" s="165"/>
    </row>
    <row r="209" spans="1:7" ht="18.75">
      <c r="A209" s="186"/>
      <c r="B209" s="187" t="s">
        <v>41</v>
      </c>
      <c r="C209" s="186"/>
      <c r="D209" s="188">
        <f>F207</f>
        <v>11404.84</v>
      </c>
      <c r="E209" s="188"/>
      <c r="F209" s="188"/>
      <c r="G209" s="189"/>
    </row>
    <row r="210" spans="1:7" ht="18.75">
      <c r="A210" s="186"/>
      <c r="B210" s="187" t="s">
        <v>42</v>
      </c>
      <c r="C210" s="186"/>
      <c r="D210" s="696">
        <f>D209*1.18</f>
        <v>13457.7112</v>
      </c>
      <c r="E210" s="696"/>
      <c r="F210" s="696"/>
      <c r="G210" s="189"/>
    </row>
    <row r="211" spans="1:7" ht="20.25">
      <c r="A211" s="699" t="s">
        <v>0</v>
      </c>
      <c r="B211" s="699"/>
      <c r="C211" s="699"/>
      <c r="D211" s="699"/>
      <c r="E211" s="699"/>
      <c r="F211" s="699"/>
      <c r="G211" s="699"/>
    </row>
    <row r="212" spans="1:7" ht="20.25">
      <c r="A212" s="731" t="s">
        <v>557</v>
      </c>
      <c r="B212" s="699"/>
      <c r="C212" s="699"/>
      <c r="D212" s="699"/>
      <c r="E212" s="699"/>
      <c r="F212" s="699"/>
      <c r="G212" s="732"/>
    </row>
    <row r="213" spans="1:7" ht="21" thickBot="1">
      <c r="A213" s="699" t="s">
        <v>100</v>
      </c>
      <c r="B213" s="699"/>
      <c r="C213" s="699"/>
      <c r="D213" s="699"/>
      <c r="E213" s="699"/>
      <c r="F213" s="699"/>
      <c r="G213" s="699"/>
    </row>
    <row r="214" spans="1:7" ht="19.5" thickBot="1">
      <c r="A214" s="700" t="s">
        <v>3</v>
      </c>
      <c r="B214" s="701"/>
      <c r="C214" s="701"/>
      <c r="D214" s="701"/>
      <c r="E214" s="701"/>
      <c r="F214" s="701"/>
      <c r="G214" s="702"/>
    </row>
    <row r="215" spans="1:7" ht="18.75">
      <c r="A215" s="104" t="s">
        <v>4</v>
      </c>
      <c r="B215" s="105" t="s">
        <v>5</v>
      </c>
      <c r="C215" s="105" t="s">
        <v>6</v>
      </c>
      <c r="D215" s="105" t="s">
        <v>7</v>
      </c>
      <c r="E215" s="105" t="s">
        <v>8</v>
      </c>
      <c r="F215" s="105" t="s">
        <v>9</v>
      </c>
      <c r="G215" s="106" t="s">
        <v>10</v>
      </c>
    </row>
    <row r="216" spans="1:7" ht="19.5" thickBot="1">
      <c r="A216" s="339"/>
      <c r="B216" s="340" t="s">
        <v>13</v>
      </c>
      <c r="C216" s="340" t="s">
        <v>14</v>
      </c>
      <c r="D216" s="340" t="s">
        <v>15</v>
      </c>
      <c r="E216" s="340"/>
      <c r="F216" s="340"/>
      <c r="G216" s="341"/>
    </row>
    <row r="217" spans="1:7" ht="19.5" thickBot="1">
      <c r="A217" s="219">
        <v>2</v>
      </c>
      <c r="B217" s="697" t="s">
        <v>16</v>
      </c>
      <c r="C217" s="697"/>
      <c r="D217" s="697"/>
      <c r="E217" s="697"/>
      <c r="F217" s="697"/>
      <c r="G217" s="698"/>
    </row>
    <row r="218" spans="1:7" ht="18.75">
      <c r="A218" s="221" t="s">
        <v>44</v>
      </c>
      <c r="B218" s="224" t="s">
        <v>554</v>
      </c>
      <c r="C218" s="223" t="s">
        <v>22</v>
      </c>
      <c r="D218" s="223">
        <v>1</v>
      </c>
      <c r="E218" s="224">
        <v>1181</v>
      </c>
      <c r="F218" s="225">
        <f aca="true" t="shared" si="1" ref="F218:F224">D218*E218</f>
        <v>1181</v>
      </c>
      <c r="G218" s="665" t="s">
        <v>575</v>
      </c>
    </row>
    <row r="219" spans="1:7" ht="18.75">
      <c r="A219" s="117" t="s">
        <v>17</v>
      </c>
      <c r="B219" s="125" t="s">
        <v>554</v>
      </c>
      <c r="C219" s="124" t="s">
        <v>19</v>
      </c>
      <c r="D219" s="124">
        <v>5.18</v>
      </c>
      <c r="E219" s="125">
        <v>1016.43</v>
      </c>
      <c r="F219" s="126">
        <f t="shared" si="1"/>
        <v>5265.1074</v>
      </c>
      <c r="G219" s="311" t="s">
        <v>576</v>
      </c>
    </row>
    <row r="220" spans="1:7" ht="18.75">
      <c r="A220" s="117" t="s">
        <v>23</v>
      </c>
      <c r="B220" s="125" t="s">
        <v>554</v>
      </c>
      <c r="C220" s="124" t="s">
        <v>22</v>
      </c>
      <c r="D220" s="124">
        <v>3</v>
      </c>
      <c r="E220" s="125">
        <v>423.61</v>
      </c>
      <c r="F220" s="126">
        <f t="shared" si="1"/>
        <v>1270.83</v>
      </c>
      <c r="G220" s="311" t="s">
        <v>577</v>
      </c>
    </row>
    <row r="221" spans="1:7" ht="18.75">
      <c r="A221" s="117" t="s">
        <v>26</v>
      </c>
      <c r="B221" s="125" t="s">
        <v>554</v>
      </c>
      <c r="C221" s="124" t="s">
        <v>22</v>
      </c>
      <c r="D221" s="124">
        <v>1</v>
      </c>
      <c r="E221" s="125">
        <v>248.92</v>
      </c>
      <c r="F221" s="126">
        <f t="shared" si="1"/>
        <v>248.92</v>
      </c>
      <c r="G221" s="311" t="s">
        <v>416</v>
      </c>
    </row>
    <row r="222" spans="1:7" ht="18.75">
      <c r="A222" s="117" t="s">
        <v>28</v>
      </c>
      <c r="B222" s="125" t="s">
        <v>554</v>
      </c>
      <c r="C222" s="124" t="s">
        <v>49</v>
      </c>
      <c r="D222" s="124">
        <v>5.2</v>
      </c>
      <c r="E222" s="125">
        <v>128.59</v>
      </c>
      <c r="F222" s="126">
        <f t="shared" si="1"/>
        <v>668.668</v>
      </c>
      <c r="G222" s="343" t="s">
        <v>578</v>
      </c>
    </row>
    <row r="223" spans="1:7" ht="18.75">
      <c r="A223" s="117" t="s">
        <v>62</v>
      </c>
      <c r="B223" s="125" t="s">
        <v>554</v>
      </c>
      <c r="C223" s="124" t="s">
        <v>22</v>
      </c>
      <c r="D223" s="228">
        <v>1</v>
      </c>
      <c r="E223" s="125">
        <v>698.48</v>
      </c>
      <c r="F223" s="126">
        <f t="shared" si="1"/>
        <v>698.48</v>
      </c>
      <c r="G223" s="311" t="s">
        <v>579</v>
      </c>
    </row>
    <row r="224" spans="1:7" ht="19.5" thickBot="1">
      <c r="A224" s="117" t="s">
        <v>239</v>
      </c>
      <c r="B224" s="125" t="s">
        <v>554</v>
      </c>
      <c r="C224" s="124" t="s">
        <v>22</v>
      </c>
      <c r="D224" s="124">
        <v>1</v>
      </c>
      <c r="E224" s="125">
        <v>551.96</v>
      </c>
      <c r="F224" s="126">
        <f t="shared" si="1"/>
        <v>551.96</v>
      </c>
      <c r="G224" s="311" t="s">
        <v>580</v>
      </c>
    </row>
    <row r="225" spans="1:7" ht="19.5" thickBot="1">
      <c r="A225" s="345"/>
      <c r="B225" s="346" t="s">
        <v>30</v>
      </c>
      <c r="C225" s="143" t="s">
        <v>22</v>
      </c>
      <c r="D225" s="347"/>
      <c r="E225" s="346"/>
      <c r="F225" s="348">
        <f>SUM(F218:F224)</f>
        <v>9884.965400000001</v>
      </c>
      <c r="G225" s="349"/>
    </row>
    <row r="226" spans="1:7" ht="19.5" thickBot="1">
      <c r="A226" s="350"/>
      <c r="B226" s="351" t="s">
        <v>31</v>
      </c>
      <c r="C226" s="351"/>
      <c r="D226" s="143"/>
      <c r="E226" s="351"/>
      <c r="F226" s="348">
        <f>F225</f>
        <v>9884.965400000001</v>
      </c>
      <c r="G226" s="352"/>
    </row>
    <row r="227" spans="1:7" ht="19.5" thickBot="1">
      <c r="A227" s="353">
        <v>4</v>
      </c>
      <c r="B227" s="320" t="s">
        <v>32</v>
      </c>
      <c r="C227" s="321" t="s">
        <v>33</v>
      </c>
      <c r="D227" s="496">
        <v>0</v>
      </c>
      <c r="E227" s="354"/>
      <c r="F227" s="355">
        <v>1764.6299999999999</v>
      </c>
      <c r="G227" s="324" t="s">
        <v>34</v>
      </c>
    </row>
    <row r="228" spans="1:7" ht="19.5" thickBot="1">
      <c r="A228" s="148">
        <v>5</v>
      </c>
      <c r="B228" s="149" t="s">
        <v>36</v>
      </c>
      <c r="C228" s="150" t="s">
        <v>33</v>
      </c>
      <c r="D228" s="356"/>
      <c r="E228" s="356"/>
      <c r="F228" s="357">
        <v>803.59</v>
      </c>
      <c r="G228" s="153" t="s">
        <v>34</v>
      </c>
    </row>
    <row r="229" spans="1:7" ht="19.5" thickBot="1">
      <c r="A229" s="154"/>
      <c r="B229" s="155" t="s">
        <v>37</v>
      </c>
      <c r="C229" s="156"/>
      <c r="D229" s="156"/>
      <c r="E229" s="157"/>
      <c r="F229" s="158">
        <f>F226+F227+F228</f>
        <v>12453.1854</v>
      </c>
      <c r="G229" s="159"/>
    </row>
    <row r="230" spans="1:7" ht="19.5" thickBot="1">
      <c r="A230" s="160"/>
      <c r="B230" s="161" t="s">
        <v>38</v>
      </c>
      <c r="C230" s="162"/>
      <c r="D230" s="162"/>
      <c r="E230" s="163"/>
      <c r="F230" s="164">
        <f>F229*1.18</f>
        <v>14694.758772</v>
      </c>
      <c r="G230" s="165"/>
    </row>
    <row r="231" spans="1:7" ht="19.5" thickBot="1">
      <c r="A231" s="200" t="s">
        <v>39</v>
      </c>
      <c r="B231" s="201"/>
      <c r="C231" s="201"/>
      <c r="D231" s="202"/>
      <c r="E231" s="201"/>
      <c r="F231" s="201"/>
      <c r="G231" s="203"/>
    </row>
    <row r="232" spans="1:7" ht="18.75">
      <c r="A232" s="204" t="s">
        <v>4</v>
      </c>
      <c r="B232" s="205" t="s">
        <v>5</v>
      </c>
      <c r="C232" s="205" t="s">
        <v>6</v>
      </c>
      <c r="D232" s="205" t="s">
        <v>7</v>
      </c>
      <c r="E232" s="205" t="s">
        <v>8</v>
      </c>
      <c r="F232" s="205" t="s">
        <v>9</v>
      </c>
      <c r="G232" s="206" t="s">
        <v>10</v>
      </c>
    </row>
    <row r="233" spans="1:7" ht="19.5" thickBot="1">
      <c r="A233" s="204"/>
      <c r="B233" s="205" t="s">
        <v>13</v>
      </c>
      <c r="C233" s="205" t="s">
        <v>14</v>
      </c>
      <c r="D233" s="205" t="s">
        <v>15</v>
      </c>
      <c r="E233" s="205"/>
      <c r="F233" s="205"/>
      <c r="G233" s="241"/>
    </row>
    <row r="234" spans="1:7" ht="19.5" thickBot="1">
      <c r="A234" s="368">
        <v>1</v>
      </c>
      <c r="B234" s="689" t="s">
        <v>68</v>
      </c>
      <c r="C234" s="689"/>
      <c r="D234" s="689"/>
      <c r="E234" s="689"/>
      <c r="F234" s="689"/>
      <c r="G234" s="690"/>
    </row>
    <row r="235" spans="1:7" ht="19.5" thickBot="1">
      <c r="A235" s="369">
        <v>1</v>
      </c>
      <c r="B235" s="114" t="s">
        <v>554</v>
      </c>
      <c r="C235" s="113" t="s">
        <v>19</v>
      </c>
      <c r="D235" s="113">
        <v>2.05</v>
      </c>
      <c r="E235" s="666">
        <v>125.61</v>
      </c>
      <c r="F235" s="667">
        <f>D235*E235</f>
        <v>257.5005</v>
      </c>
      <c r="G235" s="464" t="s">
        <v>581</v>
      </c>
    </row>
    <row r="236" spans="1:7" ht="19.5" thickBot="1">
      <c r="A236" s="345"/>
      <c r="B236" s="346" t="s">
        <v>55</v>
      </c>
      <c r="C236" s="143" t="s">
        <v>19</v>
      </c>
      <c r="D236" s="582">
        <f>SUM(D235:D235)</f>
        <v>2.05</v>
      </c>
      <c r="E236" s="346"/>
      <c r="F236" s="348">
        <f>SUM(F235:F235)</f>
        <v>257.5005</v>
      </c>
      <c r="G236" s="349"/>
    </row>
    <row r="237" spans="1:7" ht="19.5" thickBot="1">
      <c r="A237" s="358"/>
      <c r="B237" s="359" t="s">
        <v>40</v>
      </c>
      <c r="C237" s="360"/>
      <c r="D237" s="360"/>
      <c r="E237" s="359"/>
      <c r="F237" s="361">
        <f>F236</f>
        <v>257.5005</v>
      </c>
      <c r="G237" s="362"/>
    </row>
    <row r="238" spans="1:7" ht="19.5" thickBot="1">
      <c r="A238" s="181"/>
      <c r="B238" s="182" t="s">
        <v>38</v>
      </c>
      <c r="C238" s="183"/>
      <c r="D238" s="183"/>
      <c r="E238" s="182"/>
      <c r="F238" s="184">
        <f>F237*1.18</f>
        <v>303.85058999999995</v>
      </c>
      <c r="G238" s="185"/>
    </row>
    <row r="239" spans="1:7" ht="18.75">
      <c r="A239" s="186"/>
      <c r="B239" s="187" t="s">
        <v>41</v>
      </c>
      <c r="C239" s="186"/>
      <c r="D239" s="188">
        <f>F229+F237</f>
        <v>12710.6859</v>
      </c>
      <c r="E239" s="188"/>
      <c r="F239" s="188"/>
      <c r="G239" s="189"/>
    </row>
    <row r="240" spans="1:7" ht="18.75">
      <c r="A240" s="186"/>
      <c r="B240" s="187" t="s">
        <v>42</v>
      </c>
      <c r="C240" s="186"/>
      <c r="D240" s="696">
        <f>D239*1.18</f>
        <v>14998.609362</v>
      </c>
      <c r="E240" s="696"/>
      <c r="F240" s="696"/>
      <c r="G240" s="189"/>
    </row>
    <row r="241" spans="1:7" ht="20.25">
      <c r="A241" s="699" t="s">
        <v>0</v>
      </c>
      <c r="B241" s="699"/>
      <c r="C241" s="699"/>
      <c r="D241" s="699"/>
      <c r="E241" s="699"/>
      <c r="F241" s="699"/>
      <c r="G241" s="699"/>
    </row>
    <row r="242" spans="1:7" ht="20.25">
      <c r="A242" s="699" t="s">
        <v>582</v>
      </c>
      <c r="B242" s="699"/>
      <c r="C242" s="699"/>
      <c r="D242" s="699"/>
      <c r="E242" s="699"/>
      <c r="F242" s="699"/>
      <c r="G242" s="699"/>
    </row>
    <row r="243" spans="1:7" ht="21" thickBot="1">
      <c r="A243" s="699" t="s">
        <v>111</v>
      </c>
      <c r="B243" s="699"/>
      <c r="C243" s="699"/>
      <c r="D243" s="699"/>
      <c r="E243" s="699"/>
      <c r="F243" s="699"/>
      <c r="G243" s="699"/>
    </row>
    <row r="244" spans="1:7" ht="19.5" thickBot="1">
      <c r="A244" s="700" t="s">
        <v>3</v>
      </c>
      <c r="B244" s="701"/>
      <c r="C244" s="701"/>
      <c r="D244" s="701"/>
      <c r="E244" s="701"/>
      <c r="F244" s="701"/>
      <c r="G244" s="702"/>
    </row>
    <row r="245" spans="1:7" ht="18.75">
      <c r="A245" s="104" t="s">
        <v>4</v>
      </c>
      <c r="B245" s="105" t="s">
        <v>5</v>
      </c>
      <c r="C245" s="105" t="s">
        <v>6</v>
      </c>
      <c r="D245" s="105" t="s">
        <v>7</v>
      </c>
      <c r="E245" s="105" t="s">
        <v>8</v>
      </c>
      <c r="F245" s="105" t="s">
        <v>9</v>
      </c>
      <c r="G245" s="106" t="s">
        <v>10</v>
      </c>
    </row>
    <row r="246" spans="1:7" ht="19.5" thickBot="1">
      <c r="A246" s="107"/>
      <c r="B246" s="108" t="s">
        <v>13</v>
      </c>
      <c r="C246" s="108" t="s">
        <v>14</v>
      </c>
      <c r="D246" s="108" t="s">
        <v>15</v>
      </c>
      <c r="E246" s="108"/>
      <c r="F246" s="108"/>
      <c r="G246" s="109"/>
    </row>
    <row r="247" spans="1:7" ht="19.5" thickBot="1">
      <c r="A247" s="363">
        <v>2</v>
      </c>
      <c r="B247" s="142" t="s">
        <v>32</v>
      </c>
      <c r="C247" s="143" t="s">
        <v>33</v>
      </c>
      <c r="D247" s="364">
        <v>0</v>
      </c>
      <c r="E247" s="356"/>
      <c r="F247" s="198">
        <v>9499.210000000001</v>
      </c>
      <c r="G247" s="147" t="s">
        <v>34</v>
      </c>
    </row>
    <row r="248" spans="1:7" ht="19.5" thickBot="1">
      <c r="A248" s="148">
        <v>3</v>
      </c>
      <c r="B248" s="149" t="s">
        <v>36</v>
      </c>
      <c r="C248" s="150" t="s">
        <v>33</v>
      </c>
      <c r="D248" s="356"/>
      <c r="E248" s="356"/>
      <c r="F248" s="198">
        <v>2099</v>
      </c>
      <c r="G248" s="153" t="s">
        <v>34</v>
      </c>
    </row>
    <row r="249" spans="1:7" ht="19.5" thickBot="1">
      <c r="A249" s="154"/>
      <c r="B249" s="155" t="s">
        <v>37</v>
      </c>
      <c r="C249" s="156"/>
      <c r="D249" s="156"/>
      <c r="E249" s="157"/>
      <c r="F249" s="158">
        <f>F247+F248</f>
        <v>11598.210000000001</v>
      </c>
      <c r="G249" s="159"/>
    </row>
    <row r="250" spans="1:7" ht="19.5" thickBot="1">
      <c r="A250" s="160"/>
      <c r="B250" s="161" t="s">
        <v>38</v>
      </c>
      <c r="C250" s="162"/>
      <c r="D250" s="162"/>
      <c r="E250" s="163"/>
      <c r="F250" s="164">
        <f>F249*1.18</f>
        <v>13685.8878</v>
      </c>
      <c r="G250" s="165"/>
    </row>
    <row r="251" spans="1:7" ht="19.5" thickBot="1">
      <c r="A251" s="365" t="s">
        <v>39</v>
      </c>
      <c r="B251" s="366"/>
      <c r="C251" s="366"/>
      <c r="D251" s="367"/>
      <c r="E251" s="366"/>
      <c r="F251" s="366"/>
      <c r="G251" s="165"/>
    </row>
    <row r="252" spans="1:7" ht="18.75">
      <c r="A252" s="204" t="s">
        <v>4</v>
      </c>
      <c r="B252" s="205" t="s">
        <v>5</v>
      </c>
      <c r="C252" s="205" t="s">
        <v>6</v>
      </c>
      <c r="D252" s="205" t="s">
        <v>7</v>
      </c>
      <c r="E252" s="205" t="s">
        <v>8</v>
      </c>
      <c r="F252" s="205" t="s">
        <v>9</v>
      </c>
      <c r="G252" s="206" t="s">
        <v>10</v>
      </c>
    </row>
    <row r="253" spans="1:7" ht="19.5" thickBot="1">
      <c r="A253" s="204"/>
      <c r="B253" s="205" t="s">
        <v>13</v>
      </c>
      <c r="C253" s="205" t="s">
        <v>14</v>
      </c>
      <c r="D253" s="205" t="s">
        <v>15</v>
      </c>
      <c r="E253" s="205"/>
      <c r="F253" s="205"/>
      <c r="G253" s="241"/>
    </row>
    <row r="254" spans="1:7" ht="19.5" thickBot="1">
      <c r="A254" s="368">
        <v>1</v>
      </c>
      <c r="B254" s="689" t="s">
        <v>112</v>
      </c>
      <c r="C254" s="689"/>
      <c r="D254" s="689"/>
      <c r="E254" s="689"/>
      <c r="F254" s="689"/>
      <c r="G254" s="690"/>
    </row>
    <row r="255" spans="1:7" ht="19.5" thickBot="1">
      <c r="A255" s="369">
        <v>1</v>
      </c>
      <c r="B255" s="370"/>
      <c r="C255" s="371"/>
      <c r="D255" s="371"/>
      <c r="E255" s="372"/>
      <c r="F255" s="373"/>
      <c r="G255" s="374" t="s">
        <v>113</v>
      </c>
    </row>
    <row r="256" spans="1:7" ht="19.5" thickBot="1">
      <c r="A256" s="345"/>
      <c r="B256" s="346" t="s">
        <v>55</v>
      </c>
      <c r="C256" s="143" t="s">
        <v>19</v>
      </c>
      <c r="D256" s="143">
        <f>SUM(D255)</f>
        <v>0</v>
      </c>
      <c r="E256" s="346"/>
      <c r="F256" s="348">
        <f>SUM(F255)</f>
        <v>0</v>
      </c>
      <c r="G256" s="349"/>
    </row>
    <row r="257" spans="1:7" ht="19.5" thickBot="1">
      <c r="A257" s="375">
        <v>2</v>
      </c>
      <c r="B257" s="691" t="s">
        <v>114</v>
      </c>
      <c r="C257" s="691"/>
      <c r="D257" s="691"/>
      <c r="E257" s="691"/>
      <c r="F257" s="691"/>
      <c r="G257" s="692"/>
    </row>
    <row r="258" spans="1:7" ht="19.5" thickBot="1">
      <c r="A258" s="376">
        <v>1</v>
      </c>
      <c r="B258" s="125" t="s">
        <v>583</v>
      </c>
      <c r="C258" s="124"/>
      <c r="D258" s="124"/>
      <c r="E258" s="377"/>
      <c r="F258" s="378">
        <v>67161.05</v>
      </c>
      <c r="G258" s="379" t="s">
        <v>115</v>
      </c>
    </row>
    <row r="259" spans="1:7" ht="19.5" thickBot="1">
      <c r="A259" s="380"/>
      <c r="B259" s="693" t="s">
        <v>55</v>
      </c>
      <c r="C259" s="694"/>
      <c r="D259" s="694"/>
      <c r="E259" s="695"/>
      <c r="F259" s="348">
        <f>SUM(F258:F258)</f>
        <v>67161.05</v>
      </c>
      <c r="G259" s="333"/>
    </row>
    <row r="260" spans="1:7" ht="19.5" thickBot="1">
      <c r="A260" s="375">
        <v>3</v>
      </c>
      <c r="B260" s="691" t="s">
        <v>116</v>
      </c>
      <c r="C260" s="691"/>
      <c r="D260" s="691"/>
      <c r="E260" s="691"/>
      <c r="F260" s="691"/>
      <c r="G260" s="692"/>
    </row>
    <row r="261" spans="1:7" ht="19.5" thickBot="1">
      <c r="A261" s="124"/>
      <c r="B261" s="381" t="s">
        <v>117</v>
      </c>
      <c r="C261" s="124" t="s">
        <v>19</v>
      </c>
      <c r="D261" s="124">
        <v>12.3</v>
      </c>
      <c r="E261" s="377">
        <v>1016.43</v>
      </c>
      <c r="F261" s="382">
        <f>D261*E261</f>
        <v>12502.089</v>
      </c>
      <c r="G261" s="381" t="s">
        <v>118</v>
      </c>
    </row>
    <row r="262" spans="1:7" ht="19.5" thickBot="1">
      <c r="A262" s="380"/>
      <c r="B262" s="693" t="s">
        <v>55</v>
      </c>
      <c r="C262" s="694"/>
      <c r="D262" s="694"/>
      <c r="E262" s="695"/>
      <c r="F262" s="348">
        <f>SUM(F261)</f>
        <v>12502.089</v>
      </c>
      <c r="G262" s="333"/>
    </row>
    <row r="263" spans="1:7" ht="19.5" thickBot="1">
      <c r="A263" s="358"/>
      <c r="B263" s="359" t="s">
        <v>40</v>
      </c>
      <c r="C263" s="360"/>
      <c r="D263" s="360"/>
      <c r="E263" s="359"/>
      <c r="F263" s="361">
        <f>F262+F259+F256</f>
        <v>79663.139</v>
      </c>
      <c r="G263" s="362"/>
    </row>
    <row r="264" spans="1:7" ht="19.5" thickBot="1">
      <c r="A264" s="181"/>
      <c r="B264" s="182" t="s">
        <v>38</v>
      </c>
      <c r="C264" s="183"/>
      <c r="D264" s="183"/>
      <c r="E264" s="182"/>
      <c r="F264" s="184">
        <f>F263*1.18</f>
        <v>94002.50402</v>
      </c>
      <c r="G264" s="185"/>
    </row>
    <row r="265" spans="1:7" ht="18.75">
      <c r="A265" s="186"/>
      <c r="B265" s="187" t="s">
        <v>41</v>
      </c>
      <c r="C265" s="186"/>
      <c r="D265" s="188">
        <f>F249+F263</f>
        <v>91261.349</v>
      </c>
      <c r="E265" s="188"/>
      <c r="F265" s="188"/>
      <c r="G265" s="189"/>
    </row>
    <row r="266" spans="1:7" ht="18.75">
      <c r="A266" s="186"/>
      <c r="B266" s="187" t="s">
        <v>42</v>
      </c>
      <c r="C266" s="186"/>
      <c r="D266" s="696">
        <f>D265*1.18</f>
        <v>107688.39181999999</v>
      </c>
      <c r="E266" s="696"/>
      <c r="F266" s="696"/>
      <c r="G266" s="189"/>
    </row>
    <row r="267" ht="13.5" thickBot="1"/>
    <row r="268" spans="1:7" ht="27.75" customHeight="1">
      <c r="A268" s="383"/>
      <c r="B268" s="384" t="s">
        <v>119</v>
      </c>
      <c r="C268" s="385"/>
      <c r="D268" s="385"/>
      <c r="E268" s="385"/>
      <c r="F268" s="386">
        <f>D265+D239+D209+E186+D169+D153+D132+D115+D89+D70+D49+D24</f>
        <v>218775.98289999997</v>
      </c>
      <c r="G268" s="387"/>
    </row>
    <row r="269" spans="1:7" ht="27" customHeight="1" thickBot="1">
      <c r="A269" s="388"/>
      <c r="B269" s="389" t="s">
        <v>120</v>
      </c>
      <c r="C269" s="390"/>
      <c r="D269" s="390"/>
      <c r="E269" s="390"/>
      <c r="F269" s="391">
        <f>F268*1.18</f>
        <v>258155.65982199996</v>
      </c>
      <c r="G269" s="392"/>
    </row>
    <row r="270" spans="1:7" ht="27.75" customHeight="1" thickBot="1">
      <c r="A270" s="393"/>
      <c r="B270" s="394" t="s">
        <v>121</v>
      </c>
      <c r="C270" s="395"/>
      <c r="D270" s="395"/>
      <c r="E270" s="395"/>
      <c r="F270" s="396">
        <f>F268*1.065</f>
        <v>232996.42178849995</v>
      </c>
      <c r="G270" s="397"/>
    </row>
    <row r="271" spans="1:7" ht="29.25" customHeight="1" thickBot="1">
      <c r="A271" s="398"/>
      <c r="B271" s="399" t="s">
        <v>122</v>
      </c>
      <c r="C271" s="400"/>
      <c r="D271" s="400"/>
      <c r="E271" s="400"/>
      <c r="F271" s="396">
        <f>F269*1.065</f>
        <v>274935.7777104299</v>
      </c>
      <c r="G271" s="401"/>
    </row>
  </sheetData>
  <sheetProtection/>
  <mergeCells count="89">
    <mergeCell ref="A1:G1"/>
    <mergeCell ref="A2:G2"/>
    <mergeCell ref="A3:G3"/>
    <mergeCell ref="A4:G4"/>
    <mergeCell ref="H5:H6"/>
    <mergeCell ref="I5:I6"/>
    <mergeCell ref="B7:G7"/>
    <mergeCell ref="H20:H21"/>
    <mergeCell ref="I20:I21"/>
    <mergeCell ref="D24:F24"/>
    <mergeCell ref="D25:F25"/>
    <mergeCell ref="A26:G26"/>
    <mergeCell ref="A27:G27"/>
    <mergeCell ref="A28:G28"/>
    <mergeCell ref="A29:G29"/>
    <mergeCell ref="B32:G32"/>
    <mergeCell ref="D49:F49"/>
    <mergeCell ref="D50:F50"/>
    <mergeCell ref="A51:G51"/>
    <mergeCell ref="A52:G52"/>
    <mergeCell ref="A53:G53"/>
    <mergeCell ref="A54:G54"/>
    <mergeCell ref="B57:G57"/>
    <mergeCell ref="D71:F71"/>
    <mergeCell ref="A72:G72"/>
    <mergeCell ref="A73:G73"/>
    <mergeCell ref="A74:G74"/>
    <mergeCell ref="A75:G75"/>
    <mergeCell ref="B78:G78"/>
    <mergeCell ref="D90:F90"/>
    <mergeCell ref="A91:G91"/>
    <mergeCell ref="A92:G92"/>
    <mergeCell ref="A93:G93"/>
    <mergeCell ref="A94:G94"/>
    <mergeCell ref="B97:G97"/>
    <mergeCell ref="D116:F116"/>
    <mergeCell ref="A117:G117"/>
    <mergeCell ref="A118:G118"/>
    <mergeCell ref="A119:G119"/>
    <mergeCell ref="A120:G120"/>
    <mergeCell ref="B123:G123"/>
    <mergeCell ref="D133:F133"/>
    <mergeCell ref="A134:G134"/>
    <mergeCell ref="A135:G135"/>
    <mergeCell ref="A136:G136"/>
    <mergeCell ref="A137:G137"/>
    <mergeCell ref="B140:G140"/>
    <mergeCell ref="D154:F154"/>
    <mergeCell ref="A155:G155"/>
    <mergeCell ref="A156:G156"/>
    <mergeCell ref="A157:G157"/>
    <mergeCell ref="A158:G158"/>
    <mergeCell ref="B161:G161"/>
    <mergeCell ref="D170:F170"/>
    <mergeCell ref="A171:G171"/>
    <mergeCell ref="A172:G172"/>
    <mergeCell ref="A173:G173"/>
    <mergeCell ref="A174:G174"/>
    <mergeCell ref="A182:A183"/>
    <mergeCell ref="B182:B183"/>
    <mergeCell ref="C182:C183"/>
    <mergeCell ref="D182:D183"/>
    <mergeCell ref="E182:E183"/>
    <mergeCell ref="F182:F183"/>
    <mergeCell ref="G182:G183"/>
    <mergeCell ref="A188:G188"/>
    <mergeCell ref="A189:G189"/>
    <mergeCell ref="A190:G190"/>
    <mergeCell ref="A191:G191"/>
    <mergeCell ref="B194:G194"/>
    <mergeCell ref="B197:G197"/>
    <mergeCell ref="D210:F210"/>
    <mergeCell ref="A211:G211"/>
    <mergeCell ref="A212:G212"/>
    <mergeCell ref="A213:G213"/>
    <mergeCell ref="A214:G214"/>
    <mergeCell ref="B217:G217"/>
    <mergeCell ref="B234:G234"/>
    <mergeCell ref="D240:F240"/>
    <mergeCell ref="A241:G241"/>
    <mergeCell ref="A242:G242"/>
    <mergeCell ref="A243:G243"/>
    <mergeCell ref="D266:F266"/>
    <mergeCell ref="A244:G244"/>
    <mergeCell ref="B254:G254"/>
    <mergeCell ref="B257:G257"/>
    <mergeCell ref="B259:E259"/>
    <mergeCell ref="B260:G260"/>
    <mergeCell ref="B262:E262"/>
  </mergeCells>
  <printOptions/>
  <pageMargins left="0.66" right="0.57" top="0.25" bottom="0.25" header="0.2" footer="0.2"/>
  <pageSetup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</sheetPr>
  <dimension ref="A1:I275"/>
  <sheetViews>
    <sheetView zoomScale="75" zoomScaleNormal="75" zoomScalePageLayoutView="0" workbookViewId="0" topLeftCell="A1">
      <selection activeCell="A1" sqref="A1:G1"/>
    </sheetView>
  </sheetViews>
  <sheetFormatPr defaultColWidth="9.14062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4.8515625" style="2" customWidth="1"/>
    <col min="5" max="5" width="13.140625" style="2" customWidth="1"/>
    <col min="6" max="6" width="18.0039062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15.28125" style="2" customWidth="1"/>
    <col min="11" max="16384" width="9.14062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584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9.5" thickBot="1">
      <c r="A7" s="11">
        <v>1</v>
      </c>
      <c r="B7" s="734" t="s">
        <v>16</v>
      </c>
      <c r="C7" s="734"/>
      <c r="D7" s="734"/>
      <c r="E7" s="734"/>
      <c r="F7" s="734"/>
      <c r="G7" s="735"/>
      <c r="H7" s="12"/>
      <c r="I7" s="13"/>
    </row>
    <row r="8" spans="1:9" ht="18.75">
      <c r="A8" s="583" t="s">
        <v>44</v>
      </c>
      <c r="B8" s="584"/>
      <c r="C8" s="585" t="s">
        <v>22</v>
      </c>
      <c r="D8" s="585"/>
      <c r="E8" s="586"/>
      <c r="F8" s="587">
        <f>D8*E8</f>
        <v>0</v>
      </c>
      <c r="G8" s="588" t="s">
        <v>352</v>
      </c>
      <c r="H8" s="589"/>
      <c r="I8" s="590"/>
    </row>
    <row r="9" spans="1:9" ht="18.75" customHeight="1" thickBot="1">
      <c r="A9" s="29"/>
      <c r="B9" s="30" t="s">
        <v>30</v>
      </c>
      <c r="C9" s="31" t="s">
        <v>22</v>
      </c>
      <c r="D9" s="32"/>
      <c r="E9" s="33"/>
      <c r="F9" s="34">
        <f>SUM(F8:F8)</f>
        <v>0</v>
      </c>
      <c r="G9" s="35"/>
      <c r="H9" s="36"/>
      <c r="I9" s="35"/>
    </row>
    <row r="10" spans="1:9" ht="18.75" customHeight="1" thickBot="1">
      <c r="A10" s="37"/>
      <c r="B10" s="38" t="s">
        <v>31</v>
      </c>
      <c r="C10" s="38"/>
      <c r="D10" s="39"/>
      <c r="E10" s="40"/>
      <c r="F10" s="41">
        <f>F9</f>
        <v>0</v>
      </c>
      <c r="G10" s="42"/>
      <c r="H10" s="43"/>
      <c r="I10" s="42"/>
    </row>
    <row r="11" spans="1:9" ht="18.75" customHeight="1" thickBot="1">
      <c r="A11" s="44">
        <v>3</v>
      </c>
      <c r="B11" s="45" t="s">
        <v>32</v>
      </c>
      <c r="C11" s="46" t="s">
        <v>33</v>
      </c>
      <c r="D11" s="48"/>
      <c r="E11" s="48"/>
      <c r="F11" s="49"/>
      <c r="G11" s="50" t="s">
        <v>34</v>
      </c>
      <c r="H11" s="50" t="s">
        <v>35</v>
      </c>
      <c r="I11" s="51"/>
    </row>
    <row r="12" spans="1:9" ht="18.75" customHeight="1" thickBot="1">
      <c r="A12" s="52">
        <v>4</v>
      </c>
      <c r="B12" s="53" t="s">
        <v>36</v>
      </c>
      <c r="C12" s="54" t="s">
        <v>33</v>
      </c>
      <c r="D12" s="55"/>
      <c r="E12" s="48"/>
      <c r="F12" s="56">
        <v>1032.76</v>
      </c>
      <c r="G12" s="57" t="s">
        <v>34</v>
      </c>
      <c r="H12" s="50" t="s">
        <v>35</v>
      </c>
      <c r="I12" s="58"/>
    </row>
    <row r="13" spans="1:9" ht="18.75" customHeight="1" thickBot="1">
      <c r="A13" s="59"/>
      <c r="B13" s="60" t="s">
        <v>37</v>
      </c>
      <c r="C13" s="61"/>
      <c r="D13" s="61"/>
      <c r="E13" s="62"/>
      <c r="F13" s="63">
        <f>F10+F11+F12</f>
        <v>1032.76</v>
      </c>
      <c r="G13" s="64"/>
      <c r="H13" s="65"/>
      <c r="I13" s="66"/>
    </row>
    <row r="14" spans="1:9" ht="18.75" customHeight="1" thickBot="1">
      <c r="A14" s="67"/>
      <c r="B14" s="68" t="s">
        <v>38</v>
      </c>
      <c r="C14" s="69"/>
      <c r="D14" s="69"/>
      <c r="E14" s="70"/>
      <c r="F14" s="71">
        <f>F13*1.18</f>
        <v>1218.6568</v>
      </c>
      <c r="G14" s="72"/>
      <c r="H14" s="72"/>
      <c r="I14" s="73"/>
    </row>
    <row r="15" spans="1:9" ht="18.75" customHeight="1" thickBot="1">
      <c r="A15" s="74" t="s">
        <v>39</v>
      </c>
      <c r="B15" s="75"/>
      <c r="C15" s="75"/>
      <c r="D15" s="76"/>
      <c r="E15" s="75"/>
      <c r="F15" s="75"/>
      <c r="G15" s="77"/>
      <c r="H15" s="78"/>
      <c r="I15" s="79"/>
    </row>
    <row r="16" spans="1:9" ht="18.75" customHeight="1">
      <c r="A16" s="80" t="s">
        <v>4</v>
      </c>
      <c r="B16" s="81" t="s">
        <v>5</v>
      </c>
      <c r="C16" s="81" t="s">
        <v>6</v>
      </c>
      <c r="D16" s="81" t="s">
        <v>7</v>
      </c>
      <c r="E16" s="81" t="s">
        <v>8</v>
      </c>
      <c r="F16" s="81" t="s">
        <v>9</v>
      </c>
      <c r="G16" s="82" t="s">
        <v>10</v>
      </c>
      <c r="H16" s="736"/>
      <c r="I16" s="738"/>
    </row>
    <row r="17" spans="1:9" ht="18.75" customHeight="1" thickBot="1">
      <c r="A17" s="83"/>
      <c r="B17" s="84" t="s">
        <v>13</v>
      </c>
      <c r="C17" s="84" t="s">
        <v>14</v>
      </c>
      <c r="D17" s="84" t="s">
        <v>15</v>
      </c>
      <c r="E17" s="84"/>
      <c r="F17" s="84"/>
      <c r="G17" s="85"/>
      <c r="H17" s="737"/>
      <c r="I17" s="739"/>
    </row>
    <row r="18" spans="1:9" ht="18.75" customHeight="1" thickBot="1">
      <c r="A18" s="498">
        <v>1</v>
      </c>
      <c r="B18" s="761" t="s">
        <v>97</v>
      </c>
      <c r="C18" s="762"/>
      <c r="D18" s="762"/>
      <c r="E18" s="762"/>
      <c r="F18" s="762"/>
      <c r="G18" s="763"/>
      <c r="H18" s="499"/>
      <c r="I18" s="500"/>
    </row>
    <row r="19" spans="1:9" ht="18.75" customHeight="1" thickBot="1">
      <c r="A19" s="501"/>
      <c r="B19" s="502"/>
      <c r="C19" s="503"/>
      <c r="D19" s="503"/>
      <c r="E19" s="504"/>
      <c r="F19" s="505"/>
      <c r="G19" s="506"/>
      <c r="H19" s="499"/>
      <c r="I19" s="500"/>
    </row>
    <row r="20" spans="1:9" ht="18.75" customHeight="1" thickBot="1">
      <c r="A20" s="509"/>
      <c r="B20" s="510" t="s">
        <v>55</v>
      </c>
      <c r="C20" s="508" t="s">
        <v>198</v>
      </c>
      <c r="D20" s="511">
        <f>SUM(D19:D19)</f>
        <v>0</v>
      </c>
      <c r="E20" s="512"/>
      <c r="F20" s="513">
        <f>SUM(F19:F19)</f>
        <v>0</v>
      </c>
      <c r="G20" s="514"/>
      <c r="H20" s="499"/>
      <c r="I20" s="500"/>
    </row>
    <row r="21" spans="1:9" ht="19.5" customHeight="1" thickBot="1">
      <c r="A21" s="498">
        <v>2</v>
      </c>
      <c r="B21" s="764" t="s">
        <v>52</v>
      </c>
      <c r="C21" s="765"/>
      <c r="D21" s="765"/>
      <c r="E21" s="765"/>
      <c r="F21" s="765"/>
      <c r="G21" s="766"/>
      <c r="H21" s="499"/>
      <c r="I21" s="500"/>
    </row>
    <row r="22" spans="1:9" ht="18.75" customHeight="1" thickBot="1">
      <c r="A22" s="501"/>
      <c r="B22" s="502"/>
      <c r="C22" s="503"/>
      <c r="D22" s="503"/>
      <c r="E22" s="504"/>
      <c r="F22" s="505"/>
      <c r="G22" s="506"/>
      <c r="H22" s="499"/>
      <c r="I22" s="500"/>
    </row>
    <row r="23" spans="1:9" ht="18.75" customHeight="1" thickBot="1">
      <c r="A23" s="515"/>
      <c r="B23" s="512" t="s">
        <v>55</v>
      </c>
      <c r="C23" s="511"/>
      <c r="D23" s="511"/>
      <c r="E23" s="512"/>
      <c r="F23" s="513">
        <f>SUM(F22:F22)</f>
        <v>0</v>
      </c>
      <c r="G23" s="514"/>
      <c r="H23" s="499"/>
      <c r="I23" s="500"/>
    </row>
    <row r="24" spans="1:9" ht="18.75" customHeight="1" thickBot="1">
      <c r="A24" s="86"/>
      <c r="B24" s="87" t="s">
        <v>40</v>
      </c>
      <c r="C24" s="88"/>
      <c r="D24" s="88"/>
      <c r="E24" s="87"/>
      <c r="F24" s="89">
        <f>F20+F23</f>
        <v>0</v>
      </c>
      <c r="G24" s="90"/>
      <c r="H24" s="91"/>
      <c r="I24" s="92"/>
    </row>
    <row r="25" spans="1:9" ht="18.75" customHeight="1" thickBot="1">
      <c r="A25" s="93"/>
      <c r="B25" s="94" t="s">
        <v>38</v>
      </c>
      <c r="C25" s="95"/>
      <c r="D25" s="95"/>
      <c r="E25" s="94"/>
      <c r="F25" s="96">
        <f>F24*1.18</f>
        <v>0</v>
      </c>
      <c r="G25" s="97"/>
      <c r="H25" s="98"/>
      <c r="I25" s="99"/>
    </row>
    <row r="26" spans="1:9" ht="18.75" customHeight="1">
      <c r="A26" s="100"/>
      <c r="B26" s="101" t="s">
        <v>41</v>
      </c>
      <c r="C26" s="100"/>
      <c r="D26" s="740">
        <f>F13+F24</f>
        <v>1032.76</v>
      </c>
      <c r="E26" s="740"/>
      <c r="F26" s="740"/>
      <c r="G26" s="102"/>
      <c r="H26" s="102"/>
      <c r="I26" s="102"/>
    </row>
    <row r="27" spans="1:9" ht="18.75" customHeight="1" thickBot="1">
      <c r="A27" s="100"/>
      <c r="B27" s="101" t="s">
        <v>42</v>
      </c>
      <c r="C27" s="100"/>
      <c r="D27" s="741">
        <f>D26*1.18</f>
        <v>1218.6568</v>
      </c>
      <c r="E27" s="741"/>
      <c r="F27" s="741"/>
      <c r="G27" s="102"/>
      <c r="H27" s="102"/>
      <c r="I27" s="102"/>
    </row>
    <row r="28" spans="1:9" ht="20.25">
      <c r="A28" s="742" t="s">
        <v>0</v>
      </c>
      <c r="B28" s="743"/>
      <c r="C28" s="743"/>
      <c r="D28" s="743"/>
      <c r="E28" s="743"/>
      <c r="F28" s="743"/>
      <c r="G28" s="744"/>
      <c r="H28" s="668"/>
      <c r="I28" s="668"/>
    </row>
    <row r="29" spans="1:9" ht="20.25">
      <c r="A29" s="731" t="s">
        <v>585</v>
      </c>
      <c r="B29" s="699"/>
      <c r="C29" s="699"/>
      <c r="D29" s="699"/>
      <c r="E29" s="699"/>
      <c r="F29" s="699"/>
      <c r="G29" s="732"/>
      <c r="H29" s="668"/>
      <c r="I29" s="668"/>
    </row>
    <row r="30" spans="1:7" ht="20.25" customHeight="1" thickBot="1">
      <c r="A30" s="731" t="s">
        <v>43</v>
      </c>
      <c r="B30" s="699"/>
      <c r="C30" s="699"/>
      <c r="D30" s="699"/>
      <c r="E30" s="699"/>
      <c r="F30" s="699"/>
      <c r="G30" s="732"/>
    </row>
    <row r="31" spans="1:7" ht="19.5" thickBot="1">
      <c r="A31" s="700" t="s">
        <v>3</v>
      </c>
      <c r="B31" s="701"/>
      <c r="C31" s="701"/>
      <c r="D31" s="701"/>
      <c r="E31" s="701"/>
      <c r="F31" s="701"/>
      <c r="G31" s="702"/>
    </row>
    <row r="32" spans="1:7" ht="18.75">
      <c r="A32" s="104" t="s">
        <v>4</v>
      </c>
      <c r="B32" s="105" t="s">
        <v>5</v>
      </c>
      <c r="C32" s="105" t="s">
        <v>6</v>
      </c>
      <c r="D32" s="105" t="s">
        <v>7</v>
      </c>
      <c r="E32" s="105" t="s">
        <v>8</v>
      </c>
      <c r="F32" s="105" t="s">
        <v>9</v>
      </c>
      <c r="G32" s="106" t="s">
        <v>10</v>
      </c>
    </row>
    <row r="33" spans="1:7" ht="19.5" thickBot="1">
      <c r="A33" s="107"/>
      <c r="B33" s="108" t="s">
        <v>13</v>
      </c>
      <c r="C33" s="108" t="s">
        <v>14</v>
      </c>
      <c r="D33" s="108" t="s">
        <v>15</v>
      </c>
      <c r="E33" s="108"/>
      <c r="F33" s="108"/>
      <c r="G33" s="109"/>
    </row>
    <row r="34" spans="1:7" ht="18.75">
      <c r="A34" s="110">
        <v>1</v>
      </c>
      <c r="B34" s="722" t="s">
        <v>16</v>
      </c>
      <c r="C34" s="722"/>
      <c r="D34" s="722"/>
      <c r="E34" s="722"/>
      <c r="F34" s="722"/>
      <c r="G34" s="723"/>
    </row>
    <row r="35" spans="1:7" ht="18.75">
      <c r="A35" s="117" t="s">
        <v>109</v>
      </c>
      <c r="B35" s="123" t="s">
        <v>586</v>
      </c>
      <c r="C35" s="124" t="s">
        <v>19</v>
      </c>
      <c r="D35" s="124">
        <v>1.8</v>
      </c>
      <c r="E35" s="125">
        <v>97.57</v>
      </c>
      <c r="F35" s="126">
        <f>D35*E35</f>
        <v>175.626</v>
      </c>
      <c r="G35" s="127" t="s">
        <v>587</v>
      </c>
    </row>
    <row r="36" spans="1:7" ht="18.75">
      <c r="A36" s="117"/>
      <c r="B36" s="118" t="s">
        <v>21</v>
      </c>
      <c r="C36" s="119" t="s">
        <v>22</v>
      </c>
      <c r="D36" s="119">
        <v>1</v>
      </c>
      <c r="E36" s="120">
        <v>16.12</v>
      </c>
      <c r="F36" s="121">
        <f>D36*E36</f>
        <v>16.12</v>
      </c>
      <c r="G36" s="122" t="s">
        <v>587</v>
      </c>
    </row>
    <row r="37" spans="1:7" ht="18.75">
      <c r="A37" s="117" t="s">
        <v>157</v>
      </c>
      <c r="B37" s="123" t="s">
        <v>586</v>
      </c>
      <c r="C37" s="124" t="s">
        <v>22</v>
      </c>
      <c r="D37" s="124">
        <v>1</v>
      </c>
      <c r="E37" s="125">
        <v>551.96</v>
      </c>
      <c r="F37" s="126">
        <f>D37*E37</f>
        <v>551.96</v>
      </c>
      <c r="G37" s="127" t="s">
        <v>588</v>
      </c>
    </row>
    <row r="38" spans="1:7" ht="18.75">
      <c r="A38" s="117" t="s">
        <v>159</v>
      </c>
      <c r="B38" s="123" t="s">
        <v>586</v>
      </c>
      <c r="C38" s="124" t="s">
        <v>22</v>
      </c>
      <c r="D38" s="309">
        <v>2</v>
      </c>
      <c r="E38" s="125">
        <v>497.51</v>
      </c>
      <c r="F38" s="126">
        <f>D38*E38</f>
        <v>995.02</v>
      </c>
      <c r="G38" s="127" t="s">
        <v>589</v>
      </c>
    </row>
    <row r="39" spans="1:7" ht="19.5" thickBot="1">
      <c r="A39" s="128"/>
      <c r="B39" s="129" t="s">
        <v>30</v>
      </c>
      <c r="C39" s="130" t="s">
        <v>22</v>
      </c>
      <c r="D39" s="407"/>
      <c r="E39" s="132"/>
      <c r="F39" s="133">
        <f>SUM(F35:F38)</f>
        <v>1738.726</v>
      </c>
      <c r="G39" s="134"/>
    </row>
    <row r="40" spans="1:7" ht="19.5" thickBot="1">
      <c r="A40" s="135"/>
      <c r="B40" s="136" t="s">
        <v>31</v>
      </c>
      <c r="C40" s="136"/>
      <c r="D40" s="137"/>
      <c r="E40" s="138"/>
      <c r="F40" s="139">
        <f>F39</f>
        <v>1738.726</v>
      </c>
      <c r="G40" s="140"/>
    </row>
    <row r="41" spans="1:7" ht="19.5" thickBot="1">
      <c r="A41" s="141">
        <v>3</v>
      </c>
      <c r="B41" s="142" t="s">
        <v>32</v>
      </c>
      <c r="C41" s="143" t="s">
        <v>33</v>
      </c>
      <c r="D41" s="144">
        <v>2.5</v>
      </c>
      <c r="E41" s="145"/>
      <c r="F41" s="146">
        <v>2860.47175</v>
      </c>
      <c r="G41" s="147" t="s">
        <v>34</v>
      </c>
    </row>
    <row r="42" spans="1:7" ht="19.5" thickBot="1">
      <c r="A42" s="148">
        <v>4</v>
      </c>
      <c r="B42" s="149" t="s">
        <v>36</v>
      </c>
      <c r="C42" s="150" t="s">
        <v>33</v>
      </c>
      <c r="D42" s="151"/>
      <c r="E42" s="145"/>
      <c r="F42" s="152"/>
      <c r="G42" s="153" t="s">
        <v>34</v>
      </c>
    </row>
    <row r="43" spans="1:7" ht="19.5" thickBot="1">
      <c r="A43" s="154"/>
      <c r="B43" s="155" t="s">
        <v>37</v>
      </c>
      <c r="C43" s="156"/>
      <c r="D43" s="156"/>
      <c r="E43" s="157"/>
      <c r="F43" s="158">
        <f>F40+F41+F42</f>
        <v>4599.19775</v>
      </c>
      <c r="G43" s="159"/>
    </row>
    <row r="44" spans="1:7" ht="19.5" thickBot="1">
      <c r="A44" s="160"/>
      <c r="B44" s="161" t="s">
        <v>38</v>
      </c>
      <c r="C44" s="162"/>
      <c r="D44" s="162"/>
      <c r="E44" s="163"/>
      <c r="F44" s="164">
        <f>F43*1.18</f>
        <v>5427.053345</v>
      </c>
      <c r="G44" s="165"/>
    </row>
    <row r="45" spans="1:7" ht="19.5" thickBot="1">
      <c r="A45" s="166" t="s">
        <v>39</v>
      </c>
      <c r="B45" s="167"/>
      <c r="C45" s="167"/>
      <c r="D45" s="168"/>
      <c r="E45" s="167"/>
      <c r="F45" s="167"/>
      <c r="G45" s="169"/>
    </row>
    <row r="46" spans="1:7" ht="18.75">
      <c r="A46" s="170" t="s">
        <v>4</v>
      </c>
      <c r="B46" s="171" t="s">
        <v>5</v>
      </c>
      <c r="C46" s="171" t="s">
        <v>6</v>
      </c>
      <c r="D46" s="171" t="s">
        <v>7</v>
      </c>
      <c r="E46" s="171" t="s">
        <v>8</v>
      </c>
      <c r="F46" s="171" t="s">
        <v>9</v>
      </c>
      <c r="G46" s="172" t="s">
        <v>10</v>
      </c>
    </row>
    <row r="47" spans="1:7" ht="19.5" thickBot="1">
      <c r="A47" s="173"/>
      <c r="B47" s="174" t="s">
        <v>13</v>
      </c>
      <c r="C47" s="174" t="s">
        <v>14</v>
      </c>
      <c r="D47" s="174" t="s">
        <v>15</v>
      </c>
      <c r="E47" s="174"/>
      <c r="F47" s="174"/>
      <c r="G47" s="175"/>
    </row>
    <row r="48" spans="1:7" ht="19.5" thickBot="1">
      <c r="A48" s="176"/>
      <c r="B48" s="177" t="s">
        <v>40</v>
      </c>
      <c r="C48" s="178"/>
      <c r="D48" s="178"/>
      <c r="E48" s="177"/>
      <c r="F48" s="179">
        <v>0</v>
      </c>
      <c r="G48" s="180"/>
    </row>
    <row r="49" spans="1:7" ht="19.5" thickBot="1">
      <c r="A49" s="181"/>
      <c r="B49" s="182" t="s">
        <v>38</v>
      </c>
      <c r="C49" s="183"/>
      <c r="D49" s="183"/>
      <c r="E49" s="182"/>
      <c r="F49" s="184">
        <f>F48*1.18</f>
        <v>0</v>
      </c>
      <c r="G49" s="185"/>
    </row>
    <row r="50" spans="1:7" ht="18.75">
      <c r="A50" s="186"/>
      <c r="B50" s="187" t="s">
        <v>41</v>
      </c>
      <c r="C50" s="186"/>
      <c r="D50" s="733">
        <f>F43+F48</f>
        <v>4599.19775</v>
      </c>
      <c r="E50" s="733"/>
      <c r="F50" s="733"/>
      <c r="G50" s="189"/>
    </row>
    <row r="51" spans="1:7" ht="18.75">
      <c r="A51" s="186"/>
      <c r="B51" s="187" t="s">
        <v>42</v>
      </c>
      <c r="C51" s="186"/>
      <c r="D51" s="696">
        <f>D50*1.18</f>
        <v>5427.053345</v>
      </c>
      <c r="E51" s="696"/>
      <c r="F51" s="696"/>
      <c r="G51" s="189"/>
    </row>
    <row r="52" spans="1:7" ht="20.25">
      <c r="A52" s="699" t="s">
        <v>0</v>
      </c>
      <c r="B52" s="699"/>
      <c r="C52" s="699"/>
      <c r="D52" s="699"/>
      <c r="E52" s="699"/>
      <c r="F52" s="699"/>
      <c r="G52" s="699"/>
    </row>
    <row r="53" spans="1:7" ht="20.25">
      <c r="A53" s="699" t="s">
        <v>590</v>
      </c>
      <c r="B53" s="699"/>
      <c r="C53" s="699"/>
      <c r="D53" s="699"/>
      <c r="E53" s="699"/>
      <c r="F53" s="699"/>
      <c r="G53" s="699"/>
    </row>
    <row r="54" spans="1:7" ht="20.25">
      <c r="A54" s="699" t="s">
        <v>48</v>
      </c>
      <c r="B54" s="699"/>
      <c r="C54" s="699"/>
      <c r="D54" s="699"/>
      <c r="E54" s="699"/>
      <c r="F54" s="699"/>
      <c r="G54" s="699"/>
    </row>
    <row r="55" spans="1:7" ht="21" thickBot="1">
      <c r="A55" s="103"/>
      <c r="B55" s="103"/>
      <c r="C55" s="103"/>
      <c r="D55" s="103"/>
      <c r="E55" s="103"/>
      <c r="F55" s="103"/>
      <c r="G55" s="103"/>
    </row>
    <row r="56" spans="1:7" ht="19.5" thickBot="1">
      <c r="A56" s="700" t="s">
        <v>3</v>
      </c>
      <c r="B56" s="701"/>
      <c r="C56" s="701"/>
      <c r="D56" s="701"/>
      <c r="E56" s="701"/>
      <c r="F56" s="701"/>
      <c r="G56" s="702"/>
    </row>
    <row r="57" spans="1:7" ht="18.75">
      <c r="A57" s="104" t="s">
        <v>4</v>
      </c>
      <c r="B57" s="105" t="s">
        <v>5</v>
      </c>
      <c r="C57" s="105" t="s">
        <v>6</v>
      </c>
      <c r="D57" s="105" t="s">
        <v>7</v>
      </c>
      <c r="E57" s="105" t="s">
        <v>8</v>
      </c>
      <c r="F57" s="105" t="s">
        <v>9</v>
      </c>
      <c r="G57" s="106" t="s">
        <v>10</v>
      </c>
    </row>
    <row r="58" spans="1:7" ht="19.5" thickBot="1">
      <c r="A58" s="107"/>
      <c r="B58" s="108" t="s">
        <v>13</v>
      </c>
      <c r="C58" s="108" t="s">
        <v>14</v>
      </c>
      <c r="D58" s="108" t="s">
        <v>15</v>
      </c>
      <c r="E58" s="108"/>
      <c r="F58" s="108"/>
      <c r="G58" s="109"/>
    </row>
    <row r="59" spans="1:7" ht="17.25" customHeight="1">
      <c r="A59" s="110">
        <v>1</v>
      </c>
      <c r="B59" s="722" t="s">
        <v>16</v>
      </c>
      <c r="C59" s="722"/>
      <c r="D59" s="722"/>
      <c r="E59" s="722"/>
      <c r="F59" s="722"/>
      <c r="G59" s="723"/>
    </row>
    <row r="60" spans="1:7" ht="18.75" hidden="1">
      <c r="A60" s="111"/>
      <c r="B60" s="112"/>
      <c r="C60" s="113"/>
      <c r="D60" s="113"/>
      <c r="E60" s="114"/>
      <c r="F60" s="115"/>
      <c r="G60" s="190"/>
    </row>
    <row r="61" spans="1:7" ht="18.75">
      <c r="A61" s="117" t="s">
        <v>157</v>
      </c>
      <c r="B61" s="123" t="s">
        <v>586</v>
      </c>
      <c r="C61" s="124" t="s">
        <v>49</v>
      </c>
      <c r="D61" s="228">
        <v>2.1</v>
      </c>
      <c r="E61" s="125">
        <v>104.54</v>
      </c>
      <c r="F61" s="126">
        <f>D61*E61</f>
        <v>219.53400000000002</v>
      </c>
      <c r="G61" s="227" t="s">
        <v>591</v>
      </c>
    </row>
    <row r="62" spans="1:7" ht="18.75">
      <c r="A62" s="117" t="s">
        <v>159</v>
      </c>
      <c r="B62" s="123" t="s">
        <v>586</v>
      </c>
      <c r="C62" s="124" t="s">
        <v>22</v>
      </c>
      <c r="D62" s="124">
        <v>1</v>
      </c>
      <c r="E62" s="125">
        <v>423.61</v>
      </c>
      <c r="F62" s="126">
        <f>D62*E62</f>
        <v>423.61</v>
      </c>
      <c r="G62" s="127" t="s">
        <v>592</v>
      </c>
    </row>
    <row r="63" spans="1:7" ht="19.5" thickBot="1">
      <c r="A63" s="191"/>
      <c r="B63" s="192" t="s">
        <v>30</v>
      </c>
      <c r="C63" s="193" t="s">
        <v>22</v>
      </c>
      <c r="D63" s="194">
        <v>2</v>
      </c>
      <c r="E63" s="192"/>
      <c r="F63" s="195">
        <f>SUM(F60:F62)</f>
        <v>643.144</v>
      </c>
      <c r="G63" s="196"/>
    </row>
    <row r="64" spans="1:7" ht="19.5" thickBot="1">
      <c r="A64" s="135"/>
      <c r="B64" s="136" t="s">
        <v>31</v>
      </c>
      <c r="C64" s="136"/>
      <c r="D64" s="137"/>
      <c r="E64" s="138"/>
      <c r="F64" s="139">
        <f>F63</f>
        <v>643.144</v>
      </c>
      <c r="G64" s="140"/>
    </row>
    <row r="65" spans="1:7" ht="19.5" thickBot="1">
      <c r="A65" s="141">
        <v>2</v>
      </c>
      <c r="B65" s="142" t="s">
        <v>32</v>
      </c>
      <c r="C65" s="143" t="s">
        <v>33</v>
      </c>
      <c r="D65" s="197"/>
      <c r="E65" s="197"/>
      <c r="F65" s="198"/>
      <c r="G65" s="147"/>
    </row>
    <row r="66" spans="1:7" ht="19.5" thickBot="1">
      <c r="A66" s="148">
        <v>3</v>
      </c>
      <c r="B66" s="149" t="s">
        <v>36</v>
      </c>
      <c r="C66" s="150" t="s">
        <v>33</v>
      </c>
      <c r="D66" s="197"/>
      <c r="E66" s="197"/>
      <c r="F66" s="199">
        <v>1191.81</v>
      </c>
      <c r="G66" s="153"/>
    </row>
    <row r="67" spans="1:7" ht="19.5" thickBot="1">
      <c r="A67" s="154"/>
      <c r="B67" s="155" t="s">
        <v>37</v>
      </c>
      <c r="C67" s="156"/>
      <c r="D67" s="156"/>
      <c r="E67" s="157"/>
      <c r="F67" s="158">
        <f>F63+F65+F66</f>
        <v>1834.954</v>
      </c>
      <c r="G67" s="159"/>
    </row>
    <row r="68" spans="1:7" ht="19.5" thickBot="1">
      <c r="A68" s="160"/>
      <c r="B68" s="161" t="s">
        <v>38</v>
      </c>
      <c r="C68" s="162"/>
      <c r="D68" s="162"/>
      <c r="E68" s="163"/>
      <c r="F68" s="164">
        <f>F67*1.18</f>
        <v>2165.24572</v>
      </c>
      <c r="G68" s="165"/>
    </row>
    <row r="69" spans="1:7" ht="19.5" thickBot="1">
      <c r="A69" s="200" t="s">
        <v>39</v>
      </c>
      <c r="B69" s="201"/>
      <c r="C69" s="201"/>
      <c r="D69" s="202"/>
      <c r="E69" s="201"/>
      <c r="F69" s="201"/>
      <c r="G69" s="203"/>
    </row>
    <row r="70" spans="1:7" ht="18.75">
      <c r="A70" s="204" t="s">
        <v>4</v>
      </c>
      <c r="B70" s="205" t="s">
        <v>5</v>
      </c>
      <c r="C70" s="205" t="s">
        <v>6</v>
      </c>
      <c r="D70" s="205" t="s">
        <v>7</v>
      </c>
      <c r="E70" s="205" t="s">
        <v>8</v>
      </c>
      <c r="F70" s="205" t="s">
        <v>9</v>
      </c>
      <c r="G70" s="206" t="s">
        <v>10</v>
      </c>
    </row>
    <row r="71" spans="1:7" ht="19.5" thickBot="1">
      <c r="A71" s="173"/>
      <c r="B71" s="174" t="s">
        <v>13</v>
      </c>
      <c r="C71" s="174" t="s">
        <v>14</v>
      </c>
      <c r="D71" s="174" t="s">
        <v>15</v>
      </c>
      <c r="E71" s="174"/>
      <c r="F71" s="174"/>
      <c r="G71" s="175"/>
    </row>
    <row r="72" spans="1:7" ht="19.5" thickBot="1">
      <c r="A72" s="176"/>
      <c r="B72" s="177" t="s">
        <v>40</v>
      </c>
      <c r="C72" s="178"/>
      <c r="D72" s="178"/>
      <c r="E72" s="177"/>
      <c r="F72" s="179">
        <v>0</v>
      </c>
      <c r="G72" s="180"/>
    </row>
    <row r="73" spans="1:7" ht="19.5" thickBot="1">
      <c r="A73" s="181"/>
      <c r="B73" s="182" t="s">
        <v>38</v>
      </c>
      <c r="C73" s="183"/>
      <c r="D73" s="183"/>
      <c r="E73" s="182"/>
      <c r="F73" s="184">
        <f>F72*1.18</f>
        <v>0</v>
      </c>
      <c r="G73" s="185"/>
    </row>
    <row r="74" spans="1:7" ht="18.75">
      <c r="A74" s="186"/>
      <c r="B74" s="187" t="s">
        <v>41</v>
      </c>
      <c r="C74" s="186"/>
      <c r="D74" s="188">
        <f>F67+F72</f>
        <v>1834.954</v>
      </c>
      <c r="E74" s="188"/>
      <c r="F74" s="188"/>
      <c r="G74" s="189"/>
    </row>
    <row r="75" spans="1:7" ht="18.75">
      <c r="A75" s="186"/>
      <c r="B75" s="187" t="s">
        <v>42</v>
      </c>
      <c r="C75" s="186"/>
      <c r="D75" s="696">
        <f>D74*1.18</f>
        <v>2165.24572</v>
      </c>
      <c r="E75" s="696"/>
      <c r="F75" s="696"/>
      <c r="G75" s="189"/>
    </row>
    <row r="76" spans="1:7" ht="20.25">
      <c r="A76" s="699" t="s">
        <v>0</v>
      </c>
      <c r="B76" s="699"/>
      <c r="C76" s="699"/>
      <c r="D76" s="699"/>
      <c r="E76" s="699"/>
      <c r="F76" s="699"/>
      <c r="G76" s="699"/>
    </row>
    <row r="77" spans="1:7" ht="20.25">
      <c r="A77" s="699" t="s">
        <v>593</v>
      </c>
      <c r="B77" s="699"/>
      <c r="C77" s="699"/>
      <c r="D77" s="699"/>
      <c r="E77" s="699"/>
      <c r="F77" s="699"/>
      <c r="G77" s="699"/>
    </row>
    <row r="78" spans="1:7" ht="20.25">
      <c r="A78" s="699" t="s">
        <v>56</v>
      </c>
      <c r="B78" s="699"/>
      <c r="C78" s="699"/>
      <c r="D78" s="699"/>
      <c r="E78" s="699"/>
      <c r="F78" s="699"/>
      <c r="G78" s="699"/>
    </row>
    <row r="79" spans="1:7" ht="21" thickBot="1">
      <c r="A79" s="103"/>
      <c r="B79" s="103"/>
      <c r="C79" s="103"/>
      <c r="D79" s="103"/>
      <c r="E79" s="103"/>
      <c r="F79" s="103"/>
      <c r="G79" s="103"/>
    </row>
    <row r="80" spans="1:7" ht="19.5" thickBot="1">
      <c r="A80" s="700" t="s">
        <v>3</v>
      </c>
      <c r="B80" s="701"/>
      <c r="C80" s="701"/>
      <c r="D80" s="701"/>
      <c r="E80" s="701"/>
      <c r="F80" s="701"/>
      <c r="G80" s="702"/>
    </row>
    <row r="81" spans="1:7" ht="18.75">
      <c r="A81" s="104" t="s">
        <v>4</v>
      </c>
      <c r="B81" s="105" t="s">
        <v>5</v>
      </c>
      <c r="C81" s="105" t="s">
        <v>6</v>
      </c>
      <c r="D81" s="105" t="s">
        <v>7</v>
      </c>
      <c r="E81" s="105" t="s">
        <v>8</v>
      </c>
      <c r="F81" s="105" t="s">
        <v>9</v>
      </c>
      <c r="G81" s="106" t="s">
        <v>10</v>
      </c>
    </row>
    <row r="82" spans="1:7" ht="19.5" thickBot="1">
      <c r="A82" s="107"/>
      <c r="B82" s="108" t="s">
        <v>13</v>
      </c>
      <c r="C82" s="108" t="s">
        <v>14</v>
      </c>
      <c r="D82" s="108" t="s">
        <v>15</v>
      </c>
      <c r="E82" s="108"/>
      <c r="F82" s="108"/>
      <c r="G82" s="109"/>
    </row>
    <row r="83" spans="1:7" ht="19.5" thickBot="1">
      <c r="A83" s="219">
        <v>1</v>
      </c>
      <c r="B83" s="697" t="s">
        <v>16</v>
      </c>
      <c r="C83" s="697"/>
      <c r="D83" s="697"/>
      <c r="E83" s="697"/>
      <c r="F83" s="697"/>
      <c r="G83" s="698"/>
    </row>
    <row r="84" spans="1:7" ht="18.75">
      <c r="A84" s="117" t="s">
        <v>131</v>
      </c>
      <c r="B84" s="123" t="s">
        <v>586</v>
      </c>
      <c r="C84" s="124" t="s">
        <v>22</v>
      </c>
      <c r="D84" s="124">
        <v>1</v>
      </c>
      <c r="E84" s="125">
        <v>1181</v>
      </c>
      <c r="F84" s="126">
        <f>D84*E84</f>
        <v>1181</v>
      </c>
      <c r="G84" s="127" t="s">
        <v>594</v>
      </c>
    </row>
    <row r="85" spans="1:7" ht="18.75">
      <c r="A85" s="117" t="s">
        <v>133</v>
      </c>
      <c r="B85" s="123" t="s">
        <v>586</v>
      </c>
      <c r="C85" s="124" t="s">
        <v>22</v>
      </c>
      <c r="D85" s="124">
        <v>1</v>
      </c>
      <c r="E85" s="125">
        <v>1845.31</v>
      </c>
      <c r="F85" s="126">
        <f>D85*E85</f>
        <v>1845.31</v>
      </c>
      <c r="G85" s="127" t="s">
        <v>595</v>
      </c>
    </row>
    <row r="86" spans="1:7" ht="18.75">
      <c r="A86" s="117" t="s">
        <v>135</v>
      </c>
      <c r="B86" s="123" t="s">
        <v>586</v>
      </c>
      <c r="C86" s="124" t="s">
        <v>22</v>
      </c>
      <c r="D86" s="124">
        <v>2</v>
      </c>
      <c r="E86" s="125">
        <v>73.28</v>
      </c>
      <c r="F86" s="126">
        <f>D86*E86</f>
        <v>146.56</v>
      </c>
      <c r="G86" s="127" t="s">
        <v>596</v>
      </c>
    </row>
    <row r="87" spans="1:7" ht="18.75">
      <c r="A87" s="117" t="s">
        <v>137</v>
      </c>
      <c r="B87" s="123" t="s">
        <v>586</v>
      </c>
      <c r="C87" s="124" t="s">
        <v>49</v>
      </c>
      <c r="D87" s="124">
        <v>10</v>
      </c>
      <c r="E87" s="125">
        <v>128.59</v>
      </c>
      <c r="F87" s="126">
        <f>D87*E87</f>
        <v>1285.9</v>
      </c>
      <c r="G87" s="227" t="s">
        <v>597</v>
      </c>
    </row>
    <row r="88" spans="1:7" ht="19.5" thickBot="1">
      <c r="A88" s="117" t="s">
        <v>140</v>
      </c>
      <c r="B88" s="123" t="s">
        <v>586</v>
      </c>
      <c r="C88" s="124" t="s">
        <v>22</v>
      </c>
      <c r="D88" s="124">
        <v>1</v>
      </c>
      <c r="E88" s="125">
        <v>423.61</v>
      </c>
      <c r="F88" s="126">
        <f>D88*E88</f>
        <v>423.61</v>
      </c>
      <c r="G88" s="127" t="s">
        <v>598</v>
      </c>
    </row>
    <row r="89" spans="1:7" ht="19.5" thickBot="1">
      <c r="A89" s="214"/>
      <c r="B89" s="215" t="s">
        <v>30</v>
      </c>
      <c r="C89" s="216" t="s">
        <v>22</v>
      </c>
      <c r="D89" s="229"/>
      <c r="E89" s="215"/>
      <c r="F89" s="217">
        <f>SUM(F84:F88)</f>
        <v>4882.38</v>
      </c>
      <c r="G89" s="218"/>
    </row>
    <row r="90" spans="1:7" ht="19.5" thickBot="1">
      <c r="A90" s="135"/>
      <c r="B90" s="136" t="s">
        <v>31</v>
      </c>
      <c r="C90" s="136"/>
      <c r="D90" s="137"/>
      <c r="E90" s="138"/>
      <c r="F90" s="139">
        <f>F89</f>
        <v>4882.38</v>
      </c>
      <c r="G90" s="140"/>
    </row>
    <row r="91" spans="1:7" ht="19.5" thickBot="1">
      <c r="A91" s="141">
        <v>2</v>
      </c>
      <c r="B91" s="142" t="s">
        <v>32</v>
      </c>
      <c r="C91" s="143" t="s">
        <v>33</v>
      </c>
      <c r="D91" s="197"/>
      <c r="E91" s="197"/>
      <c r="F91" s="198"/>
      <c r="G91" s="147" t="s">
        <v>34</v>
      </c>
    </row>
    <row r="92" spans="1:7" ht="19.5" thickBot="1">
      <c r="A92" s="148">
        <v>3</v>
      </c>
      <c r="B92" s="149" t="s">
        <v>36</v>
      </c>
      <c r="C92" s="150" t="s">
        <v>33</v>
      </c>
      <c r="D92" s="197">
        <v>0.5</v>
      </c>
      <c r="E92" s="197"/>
      <c r="F92" s="199">
        <v>106</v>
      </c>
      <c r="G92" s="153" t="s">
        <v>34</v>
      </c>
    </row>
    <row r="93" spans="1:7" ht="19.5" thickBot="1">
      <c r="A93" s="154"/>
      <c r="B93" s="155" t="s">
        <v>37</v>
      </c>
      <c r="C93" s="156"/>
      <c r="D93" s="156"/>
      <c r="E93" s="157"/>
      <c r="F93" s="158">
        <f>F90+F91+F92</f>
        <v>4988.38</v>
      </c>
      <c r="G93" s="159"/>
    </row>
    <row r="94" spans="1:7" ht="19.5" thickBot="1">
      <c r="A94" s="160"/>
      <c r="B94" s="161" t="s">
        <v>38</v>
      </c>
      <c r="C94" s="162"/>
      <c r="D94" s="162"/>
      <c r="E94" s="163"/>
      <c r="F94" s="164">
        <f>F93*1.18</f>
        <v>5886.2883999999995</v>
      </c>
      <c r="G94" s="165"/>
    </row>
    <row r="95" spans="1:7" ht="19.5" thickBot="1">
      <c r="A95" s="200" t="s">
        <v>39</v>
      </c>
      <c r="B95" s="201"/>
      <c r="C95" s="201"/>
      <c r="D95" s="202"/>
      <c r="E95" s="201"/>
      <c r="F95" s="201"/>
      <c r="G95" s="203"/>
    </row>
    <row r="96" spans="1:7" ht="18.75">
      <c r="A96" s="204" t="s">
        <v>4</v>
      </c>
      <c r="B96" s="205" t="s">
        <v>5</v>
      </c>
      <c r="C96" s="205" t="s">
        <v>6</v>
      </c>
      <c r="D96" s="205" t="s">
        <v>7</v>
      </c>
      <c r="E96" s="205" t="s">
        <v>8</v>
      </c>
      <c r="F96" s="205" t="s">
        <v>9</v>
      </c>
      <c r="G96" s="206" t="s">
        <v>10</v>
      </c>
    </row>
    <row r="97" spans="1:7" ht="19.5" thickBot="1">
      <c r="A97" s="173"/>
      <c r="B97" s="174" t="s">
        <v>13</v>
      </c>
      <c r="C97" s="174" t="s">
        <v>14</v>
      </c>
      <c r="D97" s="174" t="s">
        <v>15</v>
      </c>
      <c r="E97" s="174"/>
      <c r="F97" s="174"/>
      <c r="G97" s="175"/>
    </row>
    <row r="98" spans="1:7" ht="18.75">
      <c r="A98" s="276">
        <v>2</v>
      </c>
      <c r="B98" s="727" t="s">
        <v>112</v>
      </c>
      <c r="C98" s="727"/>
      <c r="D98" s="727"/>
      <c r="E98" s="727"/>
      <c r="F98" s="727"/>
      <c r="G98" s="728"/>
    </row>
    <row r="99" spans="1:7" ht="19.5" thickBot="1">
      <c r="A99" s="669" t="s">
        <v>23</v>
      </c>
      <c r="B99" s="592" t="s">
        <v>586</v>
      </c>
      <c r="C99" s="670" t="s">
        <v>19</v>
      </c>
      <c r="D99" s="671">
        <v>1.67</v>
      </c>
      <c r="E99" s="672">
        <v>344.61</v>
      </c>
      <c r="F99" s="672">
        <f>D99*E99</f>
        <v>575.4987</v>
      </c>
      <c r="G99" s="265" t="s">
        <v>599</v>
      </c>
    </row>
    <row r="100" spans="1:7" ht="19.5" thickBot="1">
      <c r="A100" s="191"/>
      <c r="B100" s="192" t="s">
        <v>55</v>
      </c>
      <c r="C100" s="193" t="s">
        <v>19</v>
      </c>
      <c r="D100" s="193">
        <f>SUM(D99:D99)</f>
        <v>1.67</v>
      </c>
      <c r="E100" s="192"/>
      <c r="F100" s="195">
        <f>SUM(F99:F99)</f>
        <v>575.4987</v>
      </c>
      <c r="G100" s="196"/>
    </row>
    <row r="101" spans="1:7" ht="19.5" thickBot="1">
      <c r="A101" s="176"/>
      <c r="B101" s="177" t="s">
        <v>40</v>
      </c>
      <c r="C101" s="178"/>
      <c r="D101" s="178"/>
      <c r="E101" s="177"/>
      <c r="F101" s="179">
        <f>F100</f>
        <v>575.4987</v>
      </c>
      <c r="G101" s="180"/>
    </row>
    <row r="102" spans="1:7" ht="19.5" thickBot="1">
      <c r="A102" s="181"/>
      <c r="B102" s="182" t="s">
        <v>38</v>
      </c>
      <c r="C102" s="183"/>
      <c r="D102" s="183"/>
      <c r="E102" s="182"/>
      <c r="F102" s="184">
        <f>F101*1.18</f>
        <v>679.0884659999999</v>
      </c>
      <c r="G102" s="185"/>
    </row>
    <row r="103" spans="1:7" ht="18.75">
      <c r="A103" s="186"/>
      <c r="B103" s="187" t="s">
        <v>41</v>
      </c>
      <c r="C103" s="186"/>
      <c r="D103" s="188">
        <f>F93+F101</f>
        <v>5563.8787</v>
      </c>
      <c r="E103" s="188"/>
      <c r="F103" s="188"/>
      <c r="G103" s="189"/>
    </row>
    <row r="104" spans="1:7" ht="18.75">
      <c r="A104" s="186"/>
      <c r="B104" s="187" t="s">
        <v>42</v>
      </c>
      <c r="C104" s="186"/>
      <c r="D104" s="696">
        <f>D103*1.18</f>
        <v>6565.376866</v>
      </c>
      <c r="E104" s="696"/>
      <c r="F104" s="696"/>
      <c r="G104" s="189"/>
    </row>
    <row r="105" spans="1:7" ht="20.25">
      <c r="A105" s="699" t="s">
        <v>0</v>
      </c>
      <c r="B105" s="699"/>
      <c r="C105" s="699"/>
      <c r="D105" s="699"/>
      <c r="E105" s="699"/>
      <c r="F105" s="699"/>
      <c r="G105" s="699"/>
    </row>
    <row r="106" spans="1:7" ht="20.25">
      <c r="A106" s="699" t="s">
        <v>600</v>
      </c>
      <c r="B106" s="699"/>
      <c r="C106" s="699"/>
      <c r="D106" s="699"/>
      <c r="E106" s="699"/>
      <c r="F106" s="699"/>
      <c r="G106" s="699"/>
    </row>
    <row r="107" spans="1:7" ht="20.25">
      <c r="A107" s="699" t="s">
        <v>65</v>
      </c>
      <c r="B107" s="699"/>
      <c r="C107" s="699"/>
      <c r="D107" s="699"/>
      <c r="E107" s="699"/>
      <c r="F107" s="699"/>
      <c r="G107" s="699"/>
    </row>
    <row r="108" spans="1:7" ht="21" thickBot="1">
      <c r="A108" s="103"/>
      <c r="B108" s="103"/>
      <c r="C108" s="103"/>
      <c r="D108" s="103"/>
      <c r="E108" s="103"/>
      <c r="F108" s="103"/>
      <c r="G108" s="103"/>
    </row>
    <row r="109" spans="1:7" ht="19.5" thickBot="1">
      <c r="A109" s="700" t="s">
        <v>3</v>
      </c>
      <c r="B109" s="701"/>
      <c r="C109" s="701"/>
      <c r="D109" s="701"/>
      <c r="E109" s="701"/>
      <c r="F109" s="701"/>
      <c r="G109" s="702"/>
    </row>
    <row r="110" spans="1:7" ht="18.75">
      <c r="A110" s="104" t="s">
        <v>4</v>
      </c>
      <c r="B110" s="105" t="s">
        <v>5</v>
      </c>
      <c r="C110" s="105" t="s">
        <v>6</v>
      </c>
      <c r="D110" s="105" t="s">
        <v>7</v>
      </c>
      <c r="E110" s="105" t="s">
        <v>8</v>
      </c>
      <c r="F110" s="105" t="s">
        <v>9</v>
      </c>
      <c r="G110" s="106" t="s">
        <v>10</v>
      </c>
    </row>
    <row r="111" spans="1:7" ht="19.5" thickBot="1">
      <c r="A111" s="107"/>
      <c r="B111" s="108" t="s">
        <v>13</v>
      </c>
      <c r="C111" s="108" t="s">
        <v>14</v>
      </c>
      <c r="D111" s="108" t="s">
        <v>15</v>
      </c>
      <c r="E111" s="108"/>
      <c r="F111" s="108"/>
      <c r="G111" s="109"/>
    </row>
    <row r="112" spans="1:7" ht="19.5" thickBot="1">
      <c r="A112" s="141">
        <v>2</v>
      </c>
      <c r="B112" s="142" t="s">
        <v>32</v>
      </c>
      <c r="C112" s="143" t="s">
        <v>33</v>
      </c>
      <c r="D112" s="230">
        <v>2</v>
      </c>
      <c r="E112" s="197"/>
      <c r="F112" s="198">
        <v>2523.6614</v>
      </c>
      <c r="G112" s="147" t="s">
        <v>34</v>
      </c>
    </row>
    <row r="113" spans="1:7" ht="19.5" thickBot="1">
      <c r="A113" s="148">
        <v>3</v>
      </c>
      <c r="B113" s="149" t="s">
        <v>36</v>
      </c>
      <c r="C113" s="150" t="s">
        <v>33</v>
      </c>
      <c r="D113" s="197"/>
      <c r="E113" s="197"/>
      <c r="F113" s="199">
        <v>165.38</v>
      </c>
      <c r="G113" s="153" t="s">
        <v>34</v>
      </c>
    </row>
    <row r="114" spans="1:7" ht="19.5" thickBot="1">
      <c r="A114" s="154"/>
      <c r="B114" s="155" t="s">
        <v>37</v>
      </c>
      <c r="C114" s="156"/>
      <c r="D114" s="156"/>
      <c r="E114" s="157"/>
      <c r="F114" s="158">
        <f>F112+F113</f>
        <v>2689.0414</v>
      </c>
      <c r="G114" s="159"/>
    </row>
    <row r="115" spans="1:7" ht="21.75" customHeight="1">
      <c r="A115" s="231"/>
      <c r="B115" s="232" t="s">
        <v>38</v>
      </c>
      <c r="C115" s="233"/>
      <c r="D115" s="233"/>
      <c r="E115" s="234"/>
      <c r="F115" s="235">
        <f>F114*1.18</f>
        <v>3173.068852</v>
      </c>
      <c r="G115" s="236"/>
    </row>
    <row r="116" spans="1:7" ht="19.5" thickBot="1">
      <c r="A116" s="237" t="s">
        <v>39</v>
      </c>
      <c r="B116" s="238"/>
      <c r="C116" s="238"/>
      <c r="D116" s="239"/>
      <c r="E116" s="238"/>
      <c r="F116" s="238"/>
      <c r="G116" s="240"/>
    </row>
    <row r="117" spans="1:7" ht="18.75">
      <c r="A117" s="204" t="s">
        <v>4</v>
      </c>
      <c r="B117" s="205" t="s">
        <v>5</v>
      </c>
      <c r="C117" s="205" t="s">
        <v>6</v>
      </c>
      <c r="D117" s="205" t="s">
        <v>7</v>
      </c>
      <c r="E117" s="205" t="s">
        <v>8</v>
      </c>
      <c r="F117" s="205" t="s">
        <v>9</v>
      </c>
      <c r="G117" s="206" t="s">
        <v>10</v>
      </c>
    </row>
    <row r="118" spans="1:7" ht="19.5" thickBot="1">
      <c r="A118" s="204"/>
      <c r="B118" s="205" t="s">
        <v>13</v>
      </c>
      <c r="C118" s="205" t="s">
        <v>14</v>
      </c>
      <c r="D118" s="205" t="s">
        <v>15</v>
      </c>
      <c r="E118" s="205"/>
      <c r="F118" s="205"/>
      <c r="G118" s="241"/>
    </row>
    <row r="119" spans="1:7" ht="19.5" thickBot="1">
      <c r="A119" s="176"/>
      <c r="B119" s="177" t="s">
        <v>40</v>
      </c>
      <c r="C119" s="178"/>
      <c r="D119" s="178"/>
      <c r="E119" s="177"/>
      <c r="F119" s="179">
        <v>0</v>
      </c>
      <c r="G119" s="180"/>
    </row>
    <row r="120" spans="1:7" ht="19.5" thickBot="1">
      <c r="A120" s="181"/>
      <c r="B120" s="182" t="s">
        <v>38</v>
      </c>
      <c r="C120" s="183"/>
      <c r="D120" s="183"/>
      <c r="E120" s="182"/>
      <c r="F120" s="184">
        <f>F119*1.18</f>
        <v>0</v>
      </c>
      <c r="G120" s="185"/>
    </row>
    <row r="121" spans="1:7" ht="18.75">
      <c r="A121" s="186"/>
      <c r="B121" s="187" t="s">
        <v>41</v>
      </c>
      <c r="C121" s="186"/>
      <c r="D121" s="188">
        <f>F114+F119</f>
        <v>2689.0414</v>
      </c>
      <c r="E121" s="188"/>
      <c r="F121" s="188"/>
      <c r="G121" s="189"/>
    </row>
    <row r="122" spans="1:7" ht="18.75">
      <c r="A122" s="186"/>
      <c r="B122" s="187" t="s">
        <v>42</v>
      </c>
      <c r="C122" s="186"/>
      <c r="D122" s="696">
        <f>D121*1.18</f>
        <v>3173.068852</v>
      </c>
      <c r="E122" s="696"/>
      <c r="F122" s="696"/>
      <c r="G122" s="189"/>
    </row>
    <row r="123" spans="1:7" ht="20.25">
      <c r="A123" s="699" t="s">
        <v>0</v>
      </c>
      <c r="B123" s="699"/>
      <c r="C123" s="699"/>
      <c r="D123" s="699"/>
      <c r="E123" s="699"/>
      <c r="F123" s="699"/>
      <c r="G123" s="699"/>
    </row>
    <row r="124" spans="1:7" ht="20.25">
      <c r="A124" s="699" t="s">
        <v>601</v>
      </c>
      <c r="B124" s="699"/>
      <c r="C124" s="699"/>
      <c r="D124" s="699"/>
      <c r="E124" s="699"/>
      <c r="F124" s="699"/>
      <c r="G124" s="699"/>
    </row>
    <row r="125" spans="1:7" ht="21" thickBot="1">
      <c r="A125" s="699" t="s">
        <v>71</v>
      </c>
      <c r="B125" s="699"/>
      <c r="C125" s="699"/>
      <c r="D125" s="699"/>
      <c r="E125" s="699"/>
      <c r="F125" s="699"/>
      <c r="G125" s="699"/>
    </row>
    <row r="126" spans="1:7" ht="19.5" thickBot="1">
      <c r="A126" s="700" t="s">
        <v>3</v>
      </c>
      <c r="B126" s="701"/>
      <c r="C126" s="701"/>
      <c r="D126" s="701"/>
      <c r="E126" s="701"/>
      <c r="F126" s="701"/>
      <c r="G126" s="702"/>
    </row>
    <row r="127" spans="1:7" ht="18.75">
      <c r="A127" s="104" t="s">
        <v>4</v>
      </c>
      <c r="B127" s="105" t="s">
        <v>5</v>
      </c>
      <c r="C127" s="105" t="s">
        <v>6</v>
      </c>
      <c r="D127" s="105" t="s">
        <v>7</v>
      </c>
      <c r="E127" s="105" t="s">
        <v>8</v>
      </c>
      <c r="F127" s="105" t="s">
        <v>9</v>
      </c>
      <c r="G127" s="106" t="s">
        <v>10</v>
      </c>
    </row>
    <row r="128" spans="1:7" ht="19.5" thickBot="1">
      <c r="A128" s="107"/>
      <c r="B128" s="108" t="s">
        <v>13</v>
      </c>
      <c r="C128" s="108" t="s">
        <v>14</v>
      </c>
      <c r="D128" s="108" t="s">
        <v>15</v>
      </c>
      <c r="E128" s="108"/>
      <c r="F128" s="108"/>
      <c r="G128" s="109"/>
    </row>
    <row r="129" spans="1:7" ht="18.75">
      <c r="A129" s="110">
        <v>2</v>
      </c>
      <c r="B129" s="722" t="s">
        <v>16</v>
      </c>
      <c r="C129" s="722"/>
      <c r="D129" s="722"/>
      <c r="E129" s="722"/>
      <c r="F129" s="722"/>
      <c r="G129" s="723"/>
    </row>
    <row r="130" spans="1:7" ht="18.75">
      <c r="A130" s="117" t="s">
        <v>266</v>
      </c>
      <c r="B130" s="123" t="s">
        <v>586</v>
      </c>
      <c r="C130" s="124" t="s">
        <v>22</v>
      </c>
      <c r="D130" s="124">
        <v>1</v>
      </c>
      <c r="E130" s="125">
        <v>423.61</v>
      </c>
      <c r="F130" s="126">
        <f>D130*E130</f>
        <v>423.61</v>
      </c>
      <c r="G130" s="127" t="s">
        <v>602</v>
      </c>
    </row>
    <row r="131" spans="1:7" ht="19.5" thickBot="1">
      <c r="A131" s="117" t="s">
        <v>172</v>
      </c>
      <c r="B131" s="123" t="s">
        <v>586</v>
      </c>
      <c r="C131" s="124" t="s">
        <v>22</v>
      </c>
      <c r="D131" s="124">
        <v>1</v>
      </c>
      <c r="E131" s="125">
        <v>1181</v>
      </c>
      <c r="F131" s="126">
        <f>D131*E131</f>
        <v>1181</v>
      </c>
      <c r="G131" s="127" t="s">
        <v>603</v>
      </c>
    </row>
    <row r="132" spans="1:7" ht="19.5" thickBot="1">
      <c r="A132" s="214"/>
      <c r="B132" s="215" t="s">
        <v>30</v>
      </c>
      <c r="C132" s="216" t="s">
        <v>22</v>
      </c>
      <c r="D132" s="229"/>
      <c r="E132" s="215"/>
      <c r="F132" s="217">
        <f>SUM(F130:F131)</f>
        <v>1604.6100000000001</v>
      </c>
      <c r="G132" s="218"/>
    </row>
    <row r="133" spans="1:7" ht="19.5" thickBot="1">
      <c r="A133" s="135"/>
      <c r="B133" s="136" t="s">
        <v>31</v>
      </c>
      <c r="C133" s="136"/>
      <c r="D133" s="137"/>
      <c r="E133" s="138"/>
      <c r="F133" s="139">
        <f>F132</f>
        <v>1604.6100000000001</v>
      </c>
      <c r="G133" s="140"/>
    </row>
    <row r="134" spans="1:7" ht="19.5" thickBot="1">
      <c r="A134" s="141">
        <v>6</v>
      </c>
      <c r="B134" s="142" t="s">
        <v>32</v>
      </c>
      <c r="C134" s="143" t="s">
        <v>33</v>
      </c>
      <c r="D134" s="230">
        <v>2</v>
      </c>
      <c r="E134" s="197"/>
      <c r="F134" s="198">
        <v>1935.4514</v>
      </c>
      <c r="G134" s="147" t="s">
        <v>34</v>
      </c>
    </row>
    <row r="135" spans="1:7" ht="19.5" thickBot="1">
      <c r="A135" s="148">
        <v>7</v>
      </c>
      <c r="B135" s="149" t="s">
        <v>36</v>
      </c>
      <c r="C135" s="150" t="s">
        <v>33</v>
      </c>
      <c r="D135" s="197">
        <v>3.5</v>
      </c>
      <c r="E135" s="197"/>
      <c r="F135" s="198">
        <v>1053.48</v>
      </c>
      <c r="G135" s="153" t="s">
        <v>34</v>
      </c>
    </row>
    <row r="136" spans="1:7" ht="19.5" thickBot="1">
      <c r="A136" s="154"/>
      <c r="B136" s="155" t="s">
        <v>37</v>
      </c>
      <c r="C136" s="156"/>
      <c r="D136" s="156"/>
      <c r="E136" s="157"/>
      <c r="F136" s="158">
        <f>F133+F134+F135</f>
        <v>4593.5414</v>
      </c>
      <c r="G136" s="159"/>
    </row>
    <row r="137" spans="1:7" ht="19.5" thickBot="1">
      <c r="A137" s="160"/>
      <c r="B137" s="161" t="s">
        <v>38</v>
      </c>
      <c r="C137" s="162"/>
      <c r="D137" s="162"/>
      <c r="E137" s="163"/>
      <c r="F137" s="164">
        <f>F136*1.18</f>
        <v>5420.378852</v>
      </c>
      <c r="G137" s="165"/>
    </row>
    <row r="138" spans="1:7" ht="18.75">
      <c r="A138" s="186"/>
      <c r="B138" s="187" t="s">
        <v>41</v>
      </c>
      <c r="C138" s="186"/>
      <c r="D138" s="188">
        <f>F136</f>
        <v>4593.5414</v>
      </c>
      <c r="E138" s="188"/>
      <c r="F138" s="188"/>
      <c r="G138" s="189"/>
    </row>
    <row r="139" spans="1:7" ht="18.75">
      <c r="A139" s="186"/>
      <c r="B139" s="187" t="s">
        <v>42</v>
      </c>
      <c r="C139" s="186"/>
      <c r="D139" s="696">
        <f>D138*1.18</f>
        <v>5420.378852</v>
      </c>
      <c r="E139" s="696"/>
      <c r="F139" s="696"/>
      <c r="G139" s="189"/>
    </row>
    <row r="140" spans="1:7" ht="20.25">
      <c r="A140" s="699" t="s">
        <v>0</v>
      </c>
      <c r="B140" s="699"/>
      <c r="C140" s="699"/>
      <c r="D140" s="699"/>
      <c r="E140" s="699"/>
      <c r="F140" s="699"/>
      <c r="G140" s="699"/>
    </row>
    <row r="141" spans="1:7" ht="20.25">
      <c r="A141" s="699" t="s">
        <v>604</v>
      </c>
      <c r="B141" s="699"/>
      <c r="C141" s="699"/>
      <c r="D141" s="699"/>
      <c r="E141" s="699"/>
      <c r="F141" s="699"/>
      <c r="G141" s="699"/>
    </row>
    <row r="142" spans="1:7" ht="21" thickBot="1">
      <c r="A142" s="699" t="s">
        <v>74</v>
      </c>
      <c r="B142" s="699"/>
      <c r="C142" s="699"/>
      <c r="D142" s="699"/>
      <c r="E142" s="699"/>
      <c r="F142" s="699"/>
      <c r="G142" s="699"/>
    </row>
    <row r="143" spans="1:7" ht="19.5" thickBot="1">
      <c r="A143" s="700" t="s">
        <v>3</v>
      </c>
      <c r="B143" s="701"/>
      <c r="C143" s="701"/>
      <c r="D143" s="701"/>
      <c r="E143" s="701"/>
      <c r="F143" s="701"/>
      <c r="G143" s="702"/>
    </row>
    <row r="144" spans="1:7" ht="18.75">
      <c r="A144" s="104" t="s">
        <v>4</v>
      </c>
      <c r="B144" s="105" t="s">
        <v>5</v>
      </c>
      <c r="C144" s="105" t="s">
        <v>6</v>
      </c>
      <c r="D144" s="105" t="s">
        <v>7</v>
      </c>
      <c r="E144" s="105" t="s">
        <v>8</v>
      </c>
      <c r="F144" s="105" t="s">
        <v>9</v>
      </c>
      <c r="G144" s="106" t="s">
        <v>10</v>
      </c>
    </row>
    <row r="145" spans="1:7" ht="19.5" thickBot="1">
      <c r="A145" s="107"/>
      <c r="B145" s="108" t="s">
        <v>13</v>
      </c>
      <c r="C145" s="108" t="s">
        <v>14</v>
      </c>
      <c r="D145" s="108" t="s">
        <v>15</v>
      </c>
      <c r="E145" s="108"/>
      <c r="F145" s="108"/>
      <c r="G145" s="109"/>
    </row>
    <row r="146" spans="1:7" ht="18.75">
      <c r="A146" s="110">
        <v>1</v>
      </c>
      <c r="B146" s="722" t="s">
        <v>16</v>
      </c>
      <c r="C146" s="722"/>
      <c r="D146" s="722"/>
      <c r="E146" s="722"/>
      <c r="F146" s="722"/>
      <c r="G146" s="723"/>
    </row>
    <row r="147" spans="1:7" ht="18.75">
      <c r="A147" s="117" t="s">
        <v>109</v>
      </c>
      <c r="B147" s="123" t="s">
        <v>586</v>
      </c>
      <c r="C147" s="124" t="s">
        <v>22</v>
      </c>
      <c r="D147" s="124">
        <v>1</v>
      </c>
      <c r="E147" s="125">
        <v>551.96</v>
      </c>
      <c r="F147" s="126">
        <f>D147*E147</f>
        <v>551.96</v>
      </c>
      <c r="G147" s="127" t="s">
        <v>605</v>
      </c>
    </row>
    <row r="148" spans="1:7" ht="19.5" thickBot="1">
      <c r="A148" s="191"/>
      <c r="B148" s="192" t="s">
        <v>30</v>
      </c>
      <c r="C148" s="193" t="s">
        <v>22</v>
      </c>
      <c r="D148" s="194">
        <f>SUM(D147)</f>
        <v>1</v>
      </c>
      <c r="E148" s="192"/>
      <c r="F148" s="195">
        <f>SUM(F147:F147)</f>
        <v>551.96</v>
      </c>
      <c r="G148" s="196"/>
    </row>
    <row r="149" spans="1:7" ht="19.5" thickBot="1">
      <c r="A149" s="135"/>
      <c r="B149" s="136" t="s">
        <v>31</v>
      </c>
      <c r="C149" s="136"/>
      <c r="D149" s="137"/>
      <c r="E149" s="138"/>
      <c r="F149" s="139">
        <f>F148</f>
        <v>551.96</v>
      </c>
      <c r="G149" s="140"/>
    </row>
    <row r="150" spans="1:7" ht="19.5" thickBot="1">
      <c r="A150" s="141">
        <v>3</v>
      </c>
      <c r="B150" s="142" t="s">
        <v>32</v>
      </c>
      <c r="C150" s="143" t="s">
        <v>33</v>
      </c>
      <c r="D150" s="197"/>
      <c r="E150" s="197"/>
      <c r="F150" s="198"/>
      <c r="G150" s="147" t="s">
        <v>34</v>
      </c>
    </row>
    <row r="151" spans="1:7" ht="19.5" thickBot="1">
      <c r="A151" s="148">
        <v>4</v>
      </c>
      <c r="B151" s="149" t="s">
        <v>36</v>
      </c>
      <c r="C151" s="150" t="s">
        <v>33</v>
      </c>
      <c r="D151" s="197"/>
      <c r="E151" s="197"/>
      <c r="F151" s="199">
        <v>812.75</v>
      </c>
      <c r="G151" s="153" t="s">
        <v>34</v>
      </c>
    </row>
    <row r="152" spans="1:7" ht="19.5" thickBot="1">
      <c r="A152" s="154"/>
      <c r="B152" s="155" t="s">
        <v>37</v>
      </c>
      <c r="C152" s="156"/>
      <c r="D152" s="156"/>
      <c r="E152" s="157"/>
      <c r="F152" s="158">
        <f>F149+F150+F151</f>
        <v>1364.71</v>
      </c>
      <c r="G152" s="159"/>
    </row>
    <row r="153" spans="1:7" ht="19.5" thickBot="1">
      <c r="A153" s="160"/>
      <c r="B153" s="161" t="s">
        <v>38</v>
      </c>
      <c r="C153" s="162"/>
      <c r="D153" s="162"/>
      <c r="E153" s="163"/>
      <c r="F153" s="164">
        <f>F152*1.18</f>
        <v>1610.3578</v>
      </c>
      <c r="G153" s="165"/>
    </row>
    <row r="154" spans="1:7" ht="19.5" thickBot="1">
      <c r="A154" s="200" t="s">
        <v>39</v>
      </c>
      <c r="B154" s="201"/>
      <c r="C154" s="201"/>
      <c r="D154" s="202"/>
      <c r="E154" s="201"/>
      <c r="F154" s="201"/>
      <c r="G154" s="203"/>
    </row>
    <row r="155" spans="1:7" ht="18.75">
      <c r="A155" s="204" t="s">
        <v>4</v>
      </c>
      <c r="B155" s="205" t="s">
        <v>5</v>
      </c>
      <c r="C155" s="205" t="s">
        <v>6</v>
      </c>
      <c r="D155" s="205" t="s">
        <v>7</v>
      </c>
      <c r="E155" s="205" t="s">
        <v>8</v>
      </c>
      <c r="F155" s="205" t="s">
        <v>9</v>
      </c>
      <c r="G155" s="206" t="s">
        <v>10</v>
      </c>
    </row>
    <row r="156" spans="1:7" ht="19.5" thickBot="1">
      <c r="A156" s="173"/>
      <c r="B156" s="174" t="s">
        <v>13</v>
      </c>
      <c r="C156" s="174" t="s">
        <v>14</v>
      </c>
      <c r="D156" s="174" t="s">
        <v>15</v>
      </c>
      <c r="E156" s="174"/>
      <c r="F156" s="174"/>
      <c r="G156" s="175"/>
    </row>
    <row r="157" spans="1:7" ht="19.5" thickBot="1">
      <c r="A157" s="176"/>
      <c r="B157" s="177" t="s">
        <v>40</v>
      </c>
      <c r="C157" s="178"/>
      <c r="D157" s="178"/>
      <c r="E157" s="177"/>
      <c r="F157" s="179">
        <v>0</v>
      </c>
      <c r="G157" s="180"/>
    </row>
    <row r="158" spans="1:7" ht="19.5" thickBot="1">
      <c r="A158" s="181"/>
      <c r="B158" s="182" t="s">
        <v>38</v>
      </c>
      <c r="C158" s="183"/>
      <c r="D158" s="183"/>
      <c r="E158" s="182"/>
      <c r="F158" s="184">
        <f>F157*1.18</f>
        <v>0</v>
      </c>
      <c r="G158" s="185"/>
    </row>
    <row r="159" spans="1:7" ht="18.75">
      <c r="A159" s="186"/>
      <c r="B159" s="187" t="s">
        <v>41</v>
      </c>
      <c r="C159" s="186"/>
      <c r="D159" s="188">
        <f>F152+F157</f>
        <v>1364.71</v>
      </c>
      <c r="E159" s="188"/>
      <c r="F159" s="188"/>
      <c r="G159" s="189"/>
    </row>
    <row r="160" spans="1:7" ht="18.75">
      <c r="A160" s="186"/>
      <c r="B160" s="187" t="s">
        <v>42</v>
      </c>
      <c r="C160" s="186"/>
      <c r="D160" s="696">
        <f>D159*1.18</f>
        <v>1610.3578</v>
      </c>
      <c r="E160" s="696"/>
      <c r="F160" s="696"/>
      <c r="G160" s="189"/>
    </row>
    <row r="161" spans="1:7" ht="20.25">
      <c r="A161" s="699" t="s">
        <v>0</v>
      </c>
      <c r="B161" s="699"/>
      <c r="C161" s="699"/>
      <c r="D161" s="699"/>
      <c r="E161" s="699"/>
      <c r="F161" s="699"/>
      <c r="G161" s="699"/>
    </row>
    <row r="162" spans="1:7" ht="20.25">
      <c r="A162" s="699" t="s">
        <v>601</v>
      </c>
      <c r="B162" s="699"/>
      <c r="C162" s="699"/>
      <c r="D162" s="699"/>
      <c r="E162" s="699"/>
      <c r="F162" s="699"/>
      <c r="G162" s="699"/>
    </row>
    <row r="163" spans="1:7" ht="20.25">
      <c r="A163" s="699" t="s">
        <v>80</v>
      </c>
      <c r="B163" s="699"/>
      <c r="C163" s="699"/>
      <c r="D163" s="699"/>
      <c r="E163" s="699"/>
      <c r="F163" s="699"/>
      <c r="G163" s="699"/>
    </row>
    <row r="164" spans="1:7" ht="21" thickBot="1">
      <c r="A164" s="103"/>
      <c r="B164" s="103"/>
      <c r="C164" s="103"/>
      <c r="D164" s="103"/>
      <c r="E164" s="103"/>
      <c r="F164" s="103"/>
      <c r="G164" s="103"/>
    </row>
    <row r="165" spans="1:7" ht="19.5" thickBot="1">
      <c r="A165" s="700" t="s">
        <v>3</v>
      </c>
      <c r="B165" s="701"/>
      <c r="C165" s="701"/>
      <c r="D165" s="701"/>
      <c r="E165" s="701"/>
      <c r="F165" s="701"/>
      <c r="G165" s="702"/>
    </row>
    <row r="166" spans="1:7" ht="18.75">
      <c r="A166" s="104" t="s">
        <v>4</v>
      </c>
      <c r="B166" s="105" t="s">
        <v>5</v>
      </c>
      <c r="C166" s="105" t="s">
        <v>6</v>
      </c>
      <c r="D166" s="105" t="s">
        <v>7</v>
      </c>
      <c r="E166" s="105" t="s">
        <v>8</v>
      </c>
      <c r="F166" s="105" t="s">
        <v>9</v>
      </c>
      <c r="G166" s="106" t="s">
        <v>10</v>
      </c>
    </row>
    <row r="167" spans="1:7" ht="19.5" thickBot="1">
      <c r="A167" s="107"/>
      <c r="B167" s="108" t="s">
        <v>13</v>
      </c>
      <c r="C167" s="108" t="s">
        <v>14</v>
      </c>
      <c r="D167" s="108" t="s">
        <v>15</v>
      </c>
      <c r="E167" s="108"/>
      <c r="F167" s="108"/>
      <c r="G167" s="109"/>
    </row>
    <row r="168" spans="1:7" ht="18.75">
      <c r="A168" s="110">
        <v>2</v>
      </c>
      <c r="B168" s="722" t="s">
        <v>16</v>
      </c>
      <c r="C168" s="722"/>
      <c r="D168" s="722"/>
      <c r="E168" s="722"/>
      <c r="F168" s="722"/>
      <c r="G168" s="723"/>
    </row>
    <row r="169" spans="1:7" ht="19.5" thickBot="1">
      <c r="A169" s="117" t="s">
        <v>168</v>
      </c>
      <c r="B169" s="123" t="s">
        <v>586</v>
      </c>
      <c r="C169" s="124" t="s">
        <v>22</v>
      </c>
      <c r="D169" s="124">
        <v>4</v>
      </c>
      <c r="E169" s="125">
        <v>423.61</v>
      </c>
      <c r="F169" s="126">
        <f>D169*E169</f>
        <v>1694.44</v>
      </c>
      <c r="G169" s="127" t="s">
        <v>606</v>
      </c>
    </row>
    <row r="170" spans="1:7" ht="19.5" thickBot="1">
      <c r="A170" s="214"/>
      <c r="B170" s="215" t="s">
        <v>30</v>
      </c>
      <c r="C170" s="216" t="s">
        <v>22</v>
      </c>
      <c r="D170" s="229"/>
      <c r="E170" s="215"/>
      <c r="F170" s="217">
        <f>SUM(F169:F169)</f>
        <v>1694.44</v>
      </c>
      <c r="G170" s="218"/>
    </row>
    <row r="171" spans="1:7" ht="19.5" thickBot="1">
      <c r="A171" s="135"/>
      <c r="B171" s="136" t="s">
        <v>31</v>
      </c>
      <c r="C171" s="136"/>
      <c r="D171" s="137"/>
      <c r="E171" s="138"/>
      <c r="F171" s="139">
        <f>F170</f>
        <v>1694.44</v>
      </c>
      <c r="G171" s="140"/>
    </row>
    <row r="172" spans="1:7" ht="19.5" thickBot="1">
      <c r="A172" s="141">
        <v>4</v>
      </c>
      <c r="B172" s="142" t="s">
        <v>32</v>
      </c>
      <c r="C172" s="143" t="s">
        <v>33</v>
      </c>
      <c r="D172" s="197"/>
      <c r="E172" s="197"/>
      <c r="F172" s="198"/>
      <c r="G172" s="147" t="s">
        <v>34</v>
      </c>
    </row>
    <row r="173" spans="1:7" ht="19.5" thickBot="1">
      <c r="A173" s="148">
        <v>5</v>
      </c>
      <c r="B173" s="149" t="s">
        <v>36</v>
      </c>
      <c r="C173" s="150" t="s">
        <v>33</v>
      </c>
      <c r="D173" s="197">
        <v>12</v>
      </c>
      <c r="E173" s="197"/>
      <c r="F173" s="199">
        <v>2544</v>
      </c>
      <c r="G173" s="153" t="s">
        <v>34</v>
      </c>
    </row>
    <row r="174" spans="1:7" ht="19.5" thickBot="1">
      <c r="A174" s="154"/>
      <c r="B174" s="155" t="s">
        <v>37</v>
      </c>
      <c r="C174" s="156"/>
      <c r="D174" s="156"/>
      <c r="E174" s="157"/>
      <c r="F174" s="158">
        <f>F171+F172+F173</f>
        <v>4238.4400000000005</v>
      </c>
      <c r="G174" s="159"/>
    </row>
    <row r="175" spans="1:7" ht="19.5" thickBot="1">
      <c r="A175" s="160"/>
      <c r="B175" s="161" t="s">
        <v>38</v>
      </c>
      <c r="C175" s="162"/>
      <c r="D175" s="162"/>
      <c r="E175" s="163"/>
      <c r="F175" s="164">
        <f>F174*1.18</f>
        <v>5001.359200000001</v>
      </c>
      <c r="G175" s="165"/>
    </row>
    <row r="176" spans="1:7" ht="18.75">
      <c r="A176" s="186"/>
      <c r="B176" s="187" t="s">
        <v>41</v>
      </c>
      <c r="C176" s="186"/>
      <c r="D176" s="188">
        <f>F174</f>
        <v>4238.4400000000005</v>
      </c>
      <c r="E176" s="188"/>
      <c r="F176" s="188"/>
      <c r="G176" s="189"/>
    </row>
    <row r="177" spans="1:7" ht="18.75">
      <c r="A177" s="186"/>
      <c r="B177" s="187" t="s">
        <v>42</v>
      </c>
      <c r="C177" s="186"/>
      <c r="D177" s="696">
        <f>D176*1.18</f>
        <v>5001.359200000001</v>
      </c>
      <c r="E177" s="696"/>
      <c r="F177" s="696"/>
      <c r="G177" s="189"/>
    </row>
    <row r="178" spans="1:7" ht="20.25">
      <c r="A178" s="699" t="s">
        <v>0</v>
      </c>
      <c r="B178" s="699"/>
      <c r="C178" s="699"/>
      <c r="D178" s="699"/>
      <c r="E178" s="699"/>
      <c r="F178" s="699"/>
      <c r="G178" s="699"/>
    </row>
    <row r="179" spans="1:7" ht="20.25">
      <c r="A179" s="699" t="s">
        <v>585</v>
      </c>
      <c r="B179" s="699"/>
      <c r="C179" s="699"/>
      <c r="D179" s="699"/>
      <c r="E179" s="699"/>
      <c r="F179" s="699"/>
      <c r="G179" s="699"/>
    </row>
    <row r="180" spans="1:7" ht="20.25">
      <c r="A180" s="699" t="s">
        <v>85</v>
      </c>
      <c r="B180" s="699"/>
      <c r="C180" s="699"/>
      <c r="D180" s="699"/>
      <c r="E180" s="699"/>
      <c r="F180" s="699"/>
      <c r="G180" s="699"/>
    </row>
    <row r="181" spans="1:7" ht="21" thickBot="1">
      <c r="A181" s="103"/>
      <c r="B181" s="103"/>
      <c r="C181" s="103"/>
      <c r="D181" s="103"/>
      <c r="E181" s="103"/>
      <c r="F181" s="103"/>
      <c r="G181" s="103"/>
    </row>
    <row r="182" spans="1:7" ht="19.5" thickBot="1">
      <c r="A182" s="708" t="s">
        <v>3</v>
      </c>
      <c r="B182" s="709"/>
      <c r="C182" s="709"/>
      <c r="D182" s="709"/>
      <c r="E182" s="709"/>
      <c r="F182" s="709"/>
      <c r="G182" s="710"/>
    </row>
    <row r="183" spans="1:7" ht="18.75">
      <c r="A183" s="104" t="s">
        <v>4</v>
      </c>
      <c r="B183" s="105" t="s">
        <v>5</v>
      </c>
      <c r="C183" s="105" t="s">
        <v>6</v>
      </c>
      <c r="D183" s="105" t="s">
        <v>7</v>
      </c>
      <c r="E183" s="105" t="s">
        <v>8</v>
      </c>
      <c r="F183" s="105" t="s">
        <v>9</v>
      </c>
      <c r="G183" s="106" t="s">
        <v>10</v>
      </c>
    </row>
    <row r="184" spans="1:7" ht="19.5" thickBot="1">
      <c r="A184" s="107"/>
      <c r="B184" s="108" t="s">
        <v>13</v>
      </c>
      <c r="C184" s="108" t="s">
        <v>14</v>
      </c>
      <c r="D184" s="108" t="s">
        <v>15</v>
      </c>
      <c r="E184" s="108"/>
      <c r="F184" s="108"/>
      <c r="G184" s="109"/>
    </row>
    <row r="185" spans="1:7" ht="18.75">
      <c r="A185" s="368">
        <v>2</v>
      </c>
      <c r="B185" s="613" t="s">
        <v>395</v>
      </c>
      <c r="C185" s="614"/>
      <c r="D185" s="614"/>
      <c r="E185" s="614"/>
      <c r="F185" s="614"/>
      <c r="G185" s="615"/>
    </row>
    <row r="186" spans="1:7" ht="19.5" thickBot="1">
      <c r="A186" s="446">
        <v>1</v>
      </c>
      <c r="B186" s="421" t="s">
        <v>586</v>
      </c>
      <c r="C186" s="447" t="s">
        <v>19</v>
      </c>
      <c r="D186" s="447">
        <v>270</v>
      </c>
      <c r="E186" s="649">
        <v>362</v>
      </c>
      <c r="F186" s="284">
        <f>D186*E186</f>
        <v>97740</v>
      </c>
      <c r="G186" s="451"/>
    </row>
    <row r="187" spans="1:7" ht="19.5" thickBot="1">
      <c r="A187" s="415"/>
      <c r="B187" s="617" t="s">
        <v>55</v>
      </c>
      <c r="C187" s="618" t="s">
        <v>19</v>
      </c>
      <c r="D187" s="619">
        <f>SUM(D186)</f>
        <v>270</v>
      </c>
      <c r="E187" s="620"/>
      <c r="F187" s="621">
        <f>SUM(F186)</f>
        <v>97740</v>
      </c>
      <c r="G187" s="622"/>
    </row>
    <row r="188" spans="1:7" ht="19.5" thickBot="1">
      <c r="A188" s="219">
        <v>4</v>
      </c>
      <c r="B188" s="220" t="s">
        <v>16</v>
      </c>
      <c r="C188" s="711"/>
      <c r="D188" s="712"/>
      <c r="E188" s="712"/>
      <c r="F188" s="712"/>
      <c r="G188" s="713"/>
    </row>
    <row r="189" spans="1:7" ht="19.5" thickBot="1">
      <c r="A189" s="427">
        <v>43</v>
      </c>
      <c r="B189" s="428" t="s">
        <v>586</v>
      </c>
      <c r="C189" s="429" t="s">
        <v>22</v>
      </c>
      <c r="D189" s="429">
        <v>2</v>
      </c>
      <c r="E189" s="428">
        <v>423.61</v>
      </c>
      <c r="F189" s="284">
        <f>D189*E189</f>
        <v>847.22</v>
      </c>
      <c r="G189" s="430" t="s">
        <v>607</v>
      </c>
    </row>
    <row r="190" spans="1:7" ht="19.5" thickBot="1">
      <c r="A190" s="285"/>
      <c r="B190" s="286" t="s">
        <v>30</v>
      </c>
      <c r="C190" s="286"/>
      <c r="D190" s="287">
        <v>98</v>
      </c>
      <c r="E190" s="286"/>
      <c r="F190" s="288">
        <f>SUM(F189:F189)</f>
        <v>847.22</v>
      </c>
      <c r="G190" s="289"/>
    </row>
    <row r="191" spans="1:7" ht="19.5" thickBot="1">
      <c r="A191" s="290"/>
      <c r="B191" s="286" t="s">
        <v>31</v>
      </c>
      <c r="C191" s="286"/>
      <c r="D191" s="286"/>
      <c r="E191" s="286"/>
      <c r="F191" s="288">
        <f>F187+F190</f>
        <v>98587.22</v>
      </c>
      <c r="G191" s="291"/>
    </row>
    <row r="192" spans="1:7" ht="19.5" thickBot="1">
      <c r="A192" s="292">
        <v>6</v>
      </c>
      <c r="B192" s="293" t="s">
        <v>32</v>
      </c>
      <c r="C192" s="287" t="s">
        <v>33</v>
      </c>
      <c r="D192" s="294">
        <v>0</v>
      </c>
      <c r="E192" s="286"/>
      <c r="F192" s="295">
        <v>4455.5</v>
      </c>
      <c r="G192" s="291" t="s">
        <v>34</v>
      </c>
    </row>
    <row r="193" spans="1:7" ht="19.5" thickBot="1">
      <c r="A193" s="296">
        <v>7</v>
      </c>
      <c r="B193" s="297" t="s">
        <v>36</v>
      </c>
      <c r="C193" s="298" t="s">
        <v>33</v>
      </c>
      <c r="D193" s="298"/>
      <c r="E193" s="299"/>
      <c r="F193" s="299">
        <v>392.22</v>
      </c>
      <c r="G193" s="300" t="s">
        <v>34</v>
      </c>
    </row>
    <row r="194" spans="1:7" ht="19.5" thickBot="1">
      <c r="A194" s="290"/>
      <c r="B194" s="301" t="s">
        <v>37</v>
      </c>
      <c r="C194" s="286"/>
      <c r="D194" s="286"/>
      <c r="E194" s="286"/>
      <c r="F194" s="302">
        <f>F191+F192+F193</f>
        <v>103434.94</v>
      </c>
      <c r="G194" s="291"/>
    </row>
    <row r="195" spans="1:7" ht="19.5" thickBot="1">
      <c r="A195" s="290"/>
      <c r="B195" s="286" t="s">
        <v>38</v>
      </c>
      <c r="C195" s="286"/>
      <c r="D195" s="286"/>
      <c r="E195" s="286"/>
      <c r="F195" s="288">
        <f>F194*1.18</f>
        <v>122053.2292</v>
      </c>
      <c r="G195" s="291"/>
    </row>
    <row r="196" spans="1:7" ht="19.5" thickBot="1">
      <c r="A196" s="200" t="s">
        <v>39</v>
      </c>
      <c r="B196" s="201"/>
      <c r="C196" s="201"/>
      <c r="D196" s="202"/>
      <c r="E196" s="201"/>
      <c r="F196" s="201"/>
      <c r="G196" s="203"/>
    </row>
    <row r="197" spans="1:7" ht="12.75">
      <c r="A197" s="714" t="s">
        <v>4</v>
      </c>
      <c r="B197" s="716" t="s">
        <v>90</v>
      </c>
      <c r="C197" s="718" t="s">
        <v>91</v>
      </c>
      <c r="D197" s="720" t="s">
        <v>92</v>
      </c>
      <c r="E197" s="718" t="s">
        <v>8</v>
      </c>
      <c r="F197" s="718" t="s">
        <v>9</v>
      </c>
      <c r="G197" s="706" t="s">
        <v>10</v>
      </c>
    </row>
    <row r="198" spans="1:7" ht="13.5" thickBot="1">
      <c r="A198" s="715"/>
      <c r="B198" s="717"/>
      <c r="C198" s="719"/>
      <c r="D198" s="721"/>
      <c r="E198" s="719"/>
      <c r="F198" s="719"/>
      <c r="G198" s="707"/>
    </row>
    <row r="199" spans="1:7" ht="19.5" thickBot="1">
      <c r="A199" s="290"/>
      <c r="B199" s="301" t="s">
        <v>40</v>
      </c>
      <c r="C199" s="286"/>
      <c r="D199" s="286"/>
      <c r="E199" s="286"/>
      <c r="F199" s="302">
        <v>0</v>
      </c>
      <c r="G199" s="291"/>
    </row>
    <row r="200" spans="1:7" ht="19.5" thickBot="1">
      <c r="A200" s="290"/>
      <c r="B200" s="286" t="s">
        <v>38</v>
      </c>
      <c r="C200" s="286"/>
      <c r="D200" s="286"/>
      <c r="E200" s="286"/>
      <c r="F200" s="288">
        <f>F199*1.18</f>
        <v>0</v>
      </c>
      <c r="G200" s="291"/>
    </row>
    <row r="201" spans="1:7" ht="18.75">
      <c r="A201" s="187"/>
      <c r="B201" s="187" t="s">
        <v>41</v>
      </c>
      <c r="C201" s="187"/>
      <c r="D201" s="307"/>
      <c r="E201" s="308">
        <f>F199+F194</f>
        <v>103434.94</v>
      </c>
      <c r="F201" s="187"/>
      <c r="G201" s="187"/>
    </row>
    <row r="202" spans="1:7" ht="18.75">
      <c r="A202" s="187"/>
      <c r="B202" s="187" t="s">
        <v>42</v>
      </c>
      <c r="C202" s="187"/>
      <c r="D202" s="307">
        <f>E201*1.18</f>
        <v>122053.2292</v>
      </c>
      <c r="E202" s="187"/>
      <c r="F202" s="187"/>
      <c r="G202" s="187"/>
    </row>
    <row r="203" spans="1:7" ht="20.25">
      <c r="A203" s="699" t="s">
        <v>0</v>
      </c>
      <c r="B203" s="699"/>
      <c r="C203" s="699"/>
      <c r="D203" s="699"/>
      <c r="E203" s="699"/>
      <c r="F203" s="699"/>
      <c r="G203" s="699"/>
    </row>
    <row r="204" spans="1:7" ht="20.25">
      <c r="A204" s="699" t="s">
        <v>601</v>
      </c>
      <c r="B204" s="699"/>
      <c r="C204" s="699"/>
      <c r="D204" s="699"/>
      <c r="E204" s="699"/>
      <c r="F204" s="699"/>
      <c r="G204" s="699"/>
    </row>
    <row r="205" spans="1:7" ht="20.25">
      <c r="A205" s="699" t="s">
        <v>94</v>
      </c>
      <c r="B205" s="699"/>
      <c r="C205" s="699"/>
      <c r="D205" s="699"/>
      <c r="E205" s="699"/>
      <c r="F205" s="699"/>
      <c r="G205" s="699"/>
    </row>
    <row r="206" spans="1:7" ht="21" thickBot="1">
      <c r="A206" s="103"/>
      <c r="B206" s="103"/>
      <c r="C206" s="103"/>
      <c r="D206" s="103"/>
      <c r="E206" s="103"/>
      <c r="F206" s="103"/>
      <c r="G206" s="103"/>
    </row>
    <row r="207" spans="1:7" ht="19.5" thickBot="1">
      <c r="A207" s="700" t="s">
        <v>3</v>
      </c>
      <c r="B207" s="701"/>
      <c r="C207" s="701"/>
      <c r="D207" s="701"/>
      <c r="E207" s="701"/>
      <c r="F207" s="701"/>
      <c r="G207" s="702"/>
    </row>
    <row r="208" spans="1:7" ht="18.75">
      <c r="A208" s="104" t="s">
        <v>4</v>
      </c>
      <c r="B208" s="105" t="s">
        <v>5</v>
      </c>
      <c r="C208" s="105" t="s">
        <v>6</v>
      </c>
      <c r="D208" s="105" t="s">
        <v>7</v>
      </c>
      <c r="E208" s="105" t="s">
        <v>8</v>
      </c>
      <c r="F208" s="105" t="s">
        <v>9</v>
      </c>
      <c r="G208" s="106" t="s">
        <v>10</v>
      </c>
    </row>
    <row r="209" spans="1:7" ht="19.5" thickBot="1">
      <c r="A209" s="107"/>
      <c r="B209" s="108" t="s">
        <v>13</v>
      </c>
      <c r="C209" s="108" t="s">
        <v>14</v>
      </c>
      <c r="D209" s="108" t="s">
        <v>15</v>
      </c>
      <c r="E209" s="108"/>
      <c r="F209" s="108"/>
      <c r="G209" s="109"/>
    </row>
    <row r="210" spans="1:7" ht="19.5" thickBot="1">
      <c r="A210" s="219">
        <v>2</v>
      </c>
      <c r="B210" s="697" t="s">
        <v>16</v>
      </c>
      <c r="C210" s="697"/>
      <c r="D210" s="697"/>
      <c r="E210" s="697"/>
      <c r="F210" s="697"/>
      <c r="G210" s="698"/>
    </row>
    <row r="211" spans="1:7" ht="18.75">
      <c r="A211" s="117" t="s">
        <v>608</v>
      </c>
      <c r="B211" s="553" t="s">
        <v>609</v>
      </c>
      <c r="C211" s="309" t="s">
        <v>19</v>
      </c>
      <c r="D211" s="309">
        <v>4.8</v>
      </c>
      <c r="E211" s="123">
        <v>146.36</v>
      </c>
      <c r="F211" s="310">
        <f>D211*E211</f>
        <v>702.528</v>
      </c>
      <c r="G211" s="311" t="s">
        <v>96</v>
      </c>
    </row>
    <row r="212" spans="1:7" ht="19.5" thickBot="1">
      <c r="A212" s="117"/>
      <c r="B212" s="118" t="s">
        <v>21</v>
      </c>
      <c r="C212" s="312" t="s">
        <v>22</v>
      </c>
      <c r="D212" s="312">
        <v>2</v>
      </c>
      <c r="E212" s="313">
        <v>16.12</v>
      </c>
      <c r="F212" s="314">
        <f>D212*E212</f>
        <v>32.24</v>
      </c>
      <c r="G212" s="315" t="s">
        <v>64</v>
      </c>
    </row>
    <row r="213" spans="1:7" ht="19.5" thickBot="1">
      <c r="A213" s="214"/>
      <c r="B213" s="215" t="s">
        <v>30</v>
      </c>
      <c r="C213" s="216" t="s">
        <v>22</v>
      </c>
      <c r="D213" s="229"/>
      <c r="E213" s="215"/>
      <c r="F213" s="217">
        <f>SUM(F211:F212)</f>
        <v>734.768</v>
      </c>
      <c r="G213" s="218"/>
    </row>
    <row r="214" spans="1:7" ht="19.5" thickBot="1">
      <c r="A214" s="316"/>
      <c r="B214" s="317" t="s">
        <v>31</v>
      </c>
      <c r="C214" s="317"/>
      <c r="D214" s="193"/>
      <c r="E214" s="317"/>
      <c r="F214" s="195">
        <f>F213</f>
        <v>734.768</v>
      </c>
      <c r="G214" s="318"/>
    </row>
    <row r="215" spans="1:7" ht="19.5" thickBot="1">
      <c r="A215" s="319">
        <v>5</v>
      </c>
      <c r="B215" s="320" t="s">
        <v>32</v>
      </c>
      <c r="C215" s="321" t="s">
        <v>33</v>
      </c>
      <c r="D215" s="322"/>
      <c r="E215" s="322"/>
      <c r="F215" s="323"/>
      <c r="G215" s="324" t="s">
        <v>34</v>
      </c>
    </row>
    <row r="216" spans="1:7" ht="19.5" thickBot="1">
      <c r="A216" s="148">
        <v>6</v>
      </c>
      <c r="B216" s="149" t="s">
        <v>36</v>
      </c>
      <c r="C216" s="150" t="s">
        <v>33</v>
      </c>
      <c r="D216" s="197"/>
      <c r="E216" s="197"/>
      <c r="F216" s="199">
        <v>146.1</v>
      </c>
      <c r="G216" s="153" t="s">
        <v>34</v>
      </c>
    </row>
    <row r="217" spans="1:7" ht="19.5" thickBot="1">
      <c r="A217" s="154"/>
      <c r="B217" s="155" t="s">
        <v>37</v>
      </c>
      <c r="C217" s="156"/>
      <c r="D217" s="156"/>
      <c r="E217" s="157"/>
      <c r="F217" s="158">
        <f>F214+F215+F216</f>
        <v>880.868</v>
      </c>
      <c r="G217" s="159"/>
    </row>
    <row r="218" spans="1:7" ht="19.5" thickBot="1">
      <c r="A218" s="160"/>
      <c r="B218" s="161" t="s">
        <v>38</v>
      </c>
      <c r="C218" s="162"/>
      <c r="D218" s="162"/>
      <c r="E218" s="163"/>
      <c r="F218" s="164">
        <f>F217*1.18</f>
        <v>1039.42424</v>
      </c>
      <c r="G218" s="165"/>
    </row>
    <row r="219" spans="1:7" ht="18.75">
      <c r="A219" s="186"/>
      <c r="B219" s="187" t="s">
        <v>41</v>
      </c>
      <c r="C219" s="186"/>
      <c r="D219" s="188">
        <f>F217</f>
        <v>880.868</v>
      </c>
      <c r="E219" s="188"/>
      <c r="F219" s="188"/>
      <c r="G219" s="189"/>
    </row>
    <row r="220" spans="1:7" ht="18.75">
      <c r="A220" s="186"/>
      <c r="B220" s="187" t="s">
        <v>42</v>
      </c>
      <c r="C220" s="186"/>
      <c r="D220" s="696">
        <f>D219*1.18</f>
        <v>1039.42424</v>
      </c>
      <c r="E220" s="696"/>
      <c r="F220" s="696"/>
      <c r="G220" s="189"/>
    </row>
    <row r="221" spans="1:7" ht="20.25">
      <c r="A221" s="699" t="s">
        <v>0</v>
      </c>
      <c r="B221" s="699"/>
      <c r="C221" s="699"/>
      <c r="D221" s="699"/>
      <c r="E221" s="699"/>
      <c r="F221" s="699"/>
      <c r="G221" s="699"/>
    </row>
    <row r="222" spans="1:7" ht="20.25">
      <c r="A222" s="699" t="s">
        <v>610</v>
      </c>
      <c r="B222" s="699"/>
      <c r="C222" s="699"/>
      <c r="D222" s="699"/>
      <c r="E222" s="699"/>
      <c r="F222" s="699"/>
      <c r="G222" s="699"/>
    </row>
    <row r="223" spans="1:7" ht="20.25">
      <c r="A223" s="699" t="s">
        <v>100</v>
      </c>
      <c r="B223" s="699"/>
      <c r="C223" s="699"/>
      <c r="D223" s="699"/>
      <c r="E223" s="699"/>
      <c r="F223" s="699"/>
      <c r="G223" s="699"/>
    </row>
    <row r="224" spans="1:7" ht="21" thickBot="1">
      <c r="A224" s="103"/>
      <c r="B224" s="103"/>
      <c r="C224" s="103"/>
      <c r="D224" s="103"/>
      <c r="E224" s="103"/>
      <c r="F224" s="103"/>
      <c r="G224" s="103"/>
    </row>
    <row r="225" spans="1:7" ht="19.5" thickBot="1">
      <c r="A225" s="700" t="s">
        <v>3</v>
      </c>
      <c r="B225" s="701"/>
      <c r="C225" s="701"/>
      <c r="D225" s="701"/>
      <c r="E225" s="701"/>
      <c r="F225" s="701"/>
      <c r="G225" s="702"/>
    </row>
    <row r="226" spans="1:7" ht="18.75">
      <c r="A226" s="104" t="s">
        <v>4</v>
      </c>
      <c r="B226" s="105" t="s">
        <v>5</v>
      </c>
      <c r="C226" s="105" t="s">
        <v>6</v>
      </c>
      <c r="D226" s="105" t="s">
        <v>7</v>
      </c>
      <c r="E226" s="105" t="s">
        <v>8</v>
      </c>
      <c r="F226" s="105" t="s">
        <v>9</v>
      </c>
      <c r="G226" s="106" t="s">
        <v>10</v>
      </c>
    </row>
    <row r="227" spans="1:7" ht="19.5" thickBot="1">
      <c r="A227" s="339"/>
      <c r="B227" s="340" t="s">
        <v>13</v>
      </c>
      <c r="C227" s="340" t="s">
        <v>14</v>
      </c>
      <c r="D227" s="340" t="s">
        <v>15</v>
      </c>
      <c r="E227" s="340"/>
      <c r="F227" s="340"/>
      <c r="G227" s="341"/>
    </row>
    <row r="228" spans="1:7" ht="19.5" thickBot="1">
      <c r="A228" s="219">
        <v>2</v>
      </c>
      <c r="B228" s="697" t="s">
        <v>16</v>
      </c>
      <c r="C228" s="697"/>
      <c r="D228" s="697"/>
      <c r="E228" s="697"/>
      <c r="F228" s="697"/>
      <c r="G228" s="698"/>
    </row>
    <row r="229" spans="1:7" ht="18.75">
      <c r="A229" s="117" t="s">
        <v>157</v>
      </c>
      <c r="B229" s="342" t="s">
        <v>609</v>
      </c>
      <c r="C229" s="124" t="s">
        <v>19</v>
      </c>
      <c r="D229" s="124">
        <v>0.7</v>
      </c>
      <c r="E229" s="125">
        <v>1016.43</v>
      </c>
      <c r="F229" s="126">
        <f>D229*E229</f>
        <v>711.501</v>
      </c>
      <c r="G229" s="311" t="s">
        <v>611</v>
      </c>
    </row>
    <row r="230" spans="1:7" ht="18.75">
      <c r="A230" s="117" t="s">
        <v>159</v>
      </c>
      <c r="B230" s="342" t="s">
        <v>609</v>
      </c>
      <c r="C230" s="124" t="s">
        <v>19</v>
      </c>
      <c r="D230" s="124">
        <v>1.8</v>
      </c>
      <c r="E230" s="125">
        <v>146.36</v>
      </c>
      <c r="F230" s="126">
        <f>D230*E230</f>
        <v>263.44800000000004</v>
      </c>
      <c r="G230" s="311" t="s">
        <v>612</v>
      </c>
    </row>
    <row r="231" spans="1:7" ht="18.75">
      <c r="A231" s="117"/>
      <c r="B231" s="344" t="s">
        <v>21</v>
      </c>
      <c r="C231" s="119" t="s">
        <v>22</v>
      </c>
      <c r="D231" s="119">
        <v>1</v>
      </c>
      <c r="E231" s="120">
        <v>16.12</v>
      </c>
      <c r="F231" s="121">
        <f>D231*E231</f>
        <v>16.12</v>
      </c>
      <c r="G231" s="315" t="s">
        <v>64</v>
      </c>
    </row>
    <row r="232" spans="1:7" ht="19.5" thickBot="1">
      <c r="A232" s="117" t="s">
        <v>413</v>
      </c>
      <c r="B232" s="342" t="s">
        <v>609</v>
      </c>
      <c r="C232" s="124" t="s">
        <v>22</v>
      </c>
      <c r="D232" s="124">
        <v>3</v>
      </c>
      <c r="E232" s="125">
        <v>423.61</v>
      </c>
      <c r="F232" s="126">
        <f>D232*E232</f>
        <v>1270.83</v>
      </c>
      <c r="G232" s="311" t="s">
        <v>613</v>
      </c>
    </row>
    <row r="233" spans="1:7" ht="19.5" thickBot="1">
      <c r="A233" s="345"/>
      <c r="B233" s="346" t="s">
        <v>30</v>
      </c>
      <c r="C233" s="143" t="s">
        <v>22</v>
      </c>
      <c r="D233" s="347"/>
      <c r="E233" s="346"/>
      <c r="F233" s="348">
        <f>SUM(F229:F232)</f>
        <v>2261.899</v>
      </c>
      <c r="G233" s="349"/>
    </row>
    <row r="234" spans="1:7" ht="19.5" thickBot="1">
      <c r="A234" s="350"/>
      <c r="B234" s="351" t="s">
        <v>31</v>
      </c>
      <c r="C234" s="351"/>
      <c r="D234" s="143"/>
      <c r="E234" s="351"/>
      <c r="F234" s="348">
        <f>F233</f>
        <v>2261.899</v>
      </c>
      <c r="G234" s="352"/>
    </row>
    <row r="235" spans="1:7" ht="19.5" thickBot="1">
      <c r="A235" s="353">
        <v>4</v>
      </c>
      <c r="B235" s="320" t="s">
        <v>32</v>
      </c>
      <c r="C235" s="321" t="s">
        <v>33</v>
      </c>
      <c r="D235" s="354"/>
      <c r="E235" s="354"/>
      <c r="F235" s="355"/>
      <c r="G235" s="324" t="s">
        <v>34</v>
      </c>
    </row>
    <row r="236" spans="1:7" ht="19.5" thickBot="1">
      <c r="A236" s="148">
        <v>5</v>
      </c>
      <c r="B236" s="149" t="s">
        <v>36</v>
      </c>
      <c r="C236" s="150" t="s">
        <v>33</v>
      </c>
      <c r="D236" s="356"/>
      <c r="E236" s="356"/>
      <c r="F236" s="357">
        <v>0</v>
      </c>
      <c r="G236" s="153" t="s">
        <v>34</v>
      </c>
    </row>
    <row r="237" spans="1:7" ht="19.5" thickBot="1">
      <c r="A237" s="154"/>
      <c r="B237" s="155" t="s">
        <v>37</v>
      </c>
      <c r="C237" s="156"/>
      <c r="D237" s="156"/>
      <c r="E237" s="157"/>
      <c r="F237" s="158">
        <f>F234+F235+F236</f>
        <v>2261.899</v>
      </c>
      <c r="G237" s="159"/>
    </row>
    <row r="238" spans="1:7" ht="19.5" thickBot="1">
      <c r="A238" s="160"/>
      <c r="B238" s="161" t="s">
        <v>38</v>
      </c>
      <c r="C238" s="162"/>
      <c r="D238" s="162"/>
      <c r="E238" s="163"/>
      <c r="F238" s="164">
        <f>F237*1.18</f>
        <v>2669.0408199999997</v>
      </c>
      <c r="G238" s="165"/>
    </row>
    <row r="239" spans="1:7" ht="19.5" thickBot="1">
      <c r="A239" s="200" t="s">
        <v>39</v>
      </c>
      <c r="B239" s="201"/>
      <c r="C239" s="201"/>
      <c r="D239" s="202"/>
      <c r="E239" s="201"/>
      <c r="F239" s="201"/>
      <c r="G239" s="203"/>
    </row>
    <row r="240" spans="1:7" ht="18.75">
      <c r="A240" s="204" t="s">
        <v>4</v>
      </c>
      <c r="B240" s="205" t="s">
        <v>5</v>
      </c>
      <c r="C240" s="205" t="s">
        <v>6</v>
      </c>
      <c r="D240" s="205" t="s">
        <v>7</v>
      </c>
      <c r="E240" s="205" t="s">
        <v>8</v>
      </c>
      <c r="F240" s="205" t="s">
        <v>9</v>
      </c>
      <c r="G240" s="206" t="s">
        <v>10</v>
      </c>
    </row>
    <row r="241" spans="1:7" ht="18.75">
      <c r="A241" s="204"/>
      <c r="B241" s="205" t="s">
        <v>13</v>
      </c>
      <c r="C241" s="205" t="s">
        <v>14</v>
      </c>
      <c r="D241" s="205" t="s">
        <v>15</v>
      </c>
      <c r="E241" s="205"/>
      <c r="F241" s="205"/>
      <c r="G241" s="241"/>
    </row>
    <row r="242" spans="1:7" ht="19.5" thickBot="1">
      <c r="A242" s="358"/>
      <c r="B242" s="359" t="s">
        <v>40</v>
      </c>
      <c r="C242" s="360"/>
      <c r="D242" s="360"/>
      <c r="E242" s="359"/>
      <c r="F242" s="361">
        <v>0</v>
      </c>
      <c r="G242" s="362"/>
    </row>
    <row r="243" spans="1:7" ht="19.5" thickBot="1">
      <c r="A243" s="181"/>
      <c r="B243" s="182" t="s">
        <v>38</v>
      </c>
      <c r="C243" s="183"/>
      <c r="D243" s="183"/>
      <c r="E243" s="182"/>
      <c r="F243" s="184">
        <f>F242*1.18</f>
        <v>0</v>
      </c>
      <c r="G243" s="185"/>
    </row>
    <row r="244" spans="1:7" ht="18.75">
      <c r="A244" s="186"/>
      <c r="B244" s="187" t="s">
        <v>41</v>
      </c>
      <c r="C244" s="186"/>
      <c r="D244" s="188">
        <f>F237+F242</f>
        <v>2261.899</v>
      </c>
      <c r="E244" s="188"/>
      <c r="F244" s="188"/>
      <c r="G244" s="189"/>
    </row>
    <row r="245" spans="1:7" ht="18.75">
      <c r="A245" s="186"/>
      <c r="B245" s="187" t="s">
        <v>42</v>
      </c>
      <c r="C245" s="186"/>
      <c r="D245" s="696">
        <f>D244*1.18</f>
        <v>2669.0408199999997</v>
      </c>
      <c r="E245" s="696"/>
      <c r="F245" s="696"/>
      <c r="G245" s="189"/>
    </row>
    <row r="246" spans="1:7" ht="20.25">
      <c r="A246" s="699" t="s">
        <v>0</v>
      </c>
      <c r="B246" s="699"/>
      <c r="C246" s="699"/>
      <c r="D246" s="699"/>
      <c r="E246" s="699"/>
      <c r="F246" s="699"/>
      <c r="G246" s="699"/>
    </row>
    <row r="247" spans="1:7" ht="20.25">
      <c r="A247" s="699" t="s">
        <v>614</v>
      </c>
      <c r="B247" s="699"/>
      <c r="C247" s="699"/>
      <c r="D247" s="699"/>
      <c r="E247" s="699"/>
      <c r="F247" s="699"/>
      <c r="G247" s="699"/>
    </row>
    <row r="248" spans="1:7" ht="20.25">
      <c r="A248" s="699" t="s">
        <v>111</v>
      </c>
      <c r="B248" s="699"/>
      <c r="C248" s="699"/>
      <c r="D248" s="699"/>
      <c r="E248" s="699"/>
      <c r="F248" s="699"/>
      <c r="G248" s="699"/>
    </row>
    <row r="249" spans="1:7" ht="21" thickBot="1">
      <c r="A249" s="103"/>
      <c r="B249" s="103"/>
      <c r="C249" s="103"/>
      <c r="D249" s="103"/>
      <c r="E249" s="103"/>
      <c r="F249" s="103"/>
      <c r="G249" s="103"/>
    </row>
    <row r="250" spans="1:7" ht="19.5" thickBot="1">
      <c r="A250" s="700" t="s">
        <v>3</v>
      </c>
      <c r="B250" s="701"/>
      <c r="C250" s="701"/>
      <c r="D250" s="701"/>
      <c r="E250" s="701"/>
      <c r="F250" s="701"/>
      <c r="G250" s="702"/>
    </row>
    <row r="251" spans="1:7" ht="18.75">
      <c r="A251" s="104" t="s">
        <v>4</v>
      </c>
      <c r="B251" s="105" t="s">
        <v>5</v>
      </c>
      <c r="C251" s="105" t="s">
        <v>6</v>
      </c>
      <c r="D251" s="105" t="s">
        <v>7</v>
      </c>
      <c r="E251" s="105" t="s">
        <v>8</v>
      </c>
      <c r="F251" s="105" t="s">
        <v>9</v>
      </c>
      <c r="G251" s="106" t="s">
        <v>10</v>
      </c>
    </row>
    <row r="252" spans="1:7" ht="19.5" thickBot="1">
      <c r="A252" s="107"/>
      <c r="B252" s="108" t="s">
        <v>13</v>
      </c>
      <c r="C252" s="108" t="s">
        <v>14</v>
      </c>
      <c r="D252" s="108" t="s">
        <v>15</v>
      </c>
      <c r="E252" s="108"/>
      <c r="F252" s="108"/>
      <c r="G252" s="109"/>
    </row>
    <row r="253" spans="1:7" ht="19.5" thickBot="1">
      <c r="A253" s="219">
        <v>1</v>
      </c>
      <c r="B253" s="697" t="s">
        <v>16</v>
      </c>
      <c r="C253" s="697"/>
      <c r="D253" s="697"/>
      <c r="E253" s="697"/>
      <c r="F253" s="697"/>
      <c r="G253" s="698"/>
    </row>
    <row r="254" spans="1:7" ht="19.5" thickBot="1">
      <c r="A254" s="353">
        <v>2</v>
      </c>
      <c r="B254" s="320" t="s">
        <v>32</v>
      </c>
      <c r="C254" s="321" t="s">
        <v>33</v>
      </c>
      <c r="D254" s="496">
        <v>4</v>
      </c>
      <c r="E254" s="354"/>
      <c r="F254" s="497">
        <v>4566.4728000000005</v>
      </c>
      <c r="G254" s="324" t="s">
        <v>34</v>
      </c>
    </row>
    <row r="255" spans="1:7" ht="19.5" thickBot="1">
      <c r="A255" s="148">
        <v>3</v>
      </c>
      <c r="B255" s="149" t="s">
        <v>36</v>
      </c>
      <c r="C255" s="150" t="s">
        <v>33</v>
      </c>
      <c r="D255" s="356"/>
      <c r="E255" s="356"/>
      <c r="F255" s="198">
        <v>483.48</v>
      </c>
      <c r="G255" s="153" t="s">
        <v>34</v>
      </c>
    </row>
    <row r="256" spans="1:7" ht="19.5" thickBot="1">
      <c r="A256" s="154"/>
      <c r="B256" s="155" t="s">
        <v>37</v>
      </c>
      <c r="C256" s="156"/>
      <c r="D256" s="156"/>
      <c r="E256" s="157"/>
      <c r="F256" s="158">
        <f>F255+F254</f>
        <v>5049.952800000001</v>
      </c>
      <c r="G256" s="159"/>
    </row>
    <row r="257" spans="1:7" ht="19.5" thickBot="1">
      <c r="A257" s="160"/>
      <c r="B257" s="161" t="s">
        <v>38</v>
      </c>
      <c r="C257" s="162"/>
      <c r="D257" s="162"/>
      <c r="E257" s="163"/>
      <c r="F257" s="164">
        <f>F256*1.18</f>
        <v>5958.944304000001</v>
      </c>
      <c r="G257" s="165"/>
    </row>
    <row r="258" spans="1:7" ht="19.5" thickBot="1">
      <c r="A258" s="365" t="s">
        <v>39</v>
      </c>
      <c r="B258" s="366"/>
      <c r="C258" s="366"/>
      <c r="D258" s="367"/>
      <c r="E258" s="366"/>
      <c r="F258" s="366"/>
      <c r="G258" s="165"/>
    </row>
    <row r="259" spans="1:7" ht="18.75">
      <c r="A259" s="204" t="s">
        <v>4</v>
      </c>
      <c r="B259" s="205" t="s">
        <v>5</v>
      </c>
      <c r="C259" s="205" t="s">
        <v>6</v>
      </c>
      <c r="D259" s="205" t="s">
        <v>7</v>
      </c>
      <c r="E259" s="205" t="s">
        <v>8</v>
      </c>
      <c r="F259" s="205" t="s">
        <v>9</v>
      </c>
      <c r="G259" s="206" t="s">
        <v>10</v>
      </c>
    </row>
    <row r="260" spans="1:7" ht="19.5" thickBot="1">
      <c r="A260" s="204"/>
      <c r="B260" s="205" t="s">
        <v>13</v>
      </c>
      <c r="C260" s="205" t="s">
        <v>14</v>
      </c>
      <c r="D260" s="205" t="s">
        <v>15</v>
      </c>
      <c r="E260" s="205"/>
      <c r="F260" s="205"/>
      <c r="G260" s="241"/>
    </row>
    <row r="261" spans="1:7" ht="19.5" thickBot="1">
      <c r="A261" s="375">
        <v>2</v>
      </c>
      <c r="B261" s="691" t="s">
        <v>114</v>
      </c>
      <c r="C261" s="691"/>
      <c r="D261" s="691"/>
      <c r="E261" s="691"/>
      <c r="F261" s="691"/>
      <c r="G261" s="692"/>
    </row>
    <row r="262" spans="1:7" ht="19.5" thickBot="1">
      <c r="A262" s="376">
        <v>9</v>
      </c>
      <c r="B262" s="381" t="s">
        <v>586</v>
      </c>
      <c r="C262" s="381"/>
      <c r="D262" s="381"/>
      <c r="E262" s="381"/>
      <c r="F262" s="378">
        <v>85074.55</v>
      </c>
      <c r="G262" s="379" t="s">
        <v>115</v>
      </c>
    </row>
    <row r="263" spans="1:7" ht="19.5" thickBot="1">
      <c r="A263" s="380"/>
      <c r="B263" s="693" t="s">
        <v>55</v>
      </c>
      <c r="C263" s="694"/>
      <c r="D263" s="694"/>
      <c r="E263" s="695"/>
      <c r="F263" s="348">
        <f>SUM(F262:F262)</f>
        <v>85074.55</v>
      </c>
      <c r="G263" s="333"/>
    </row>
    <row r="264" spans="1:7" ht="19.5" thickBot="1">
      <c r="A264" s="375">
        <v>3</v>
      </c>
      <c r="B264" s="691" t="s">
        <v>116</v>
      </c>
      <c r="C264" s="691"/>
      <c r="D264" s="691"/>
      <c r="E264" s="691"/>
      <c r="F264" s="691"/>
      <c r="G264" s="692"/>
    </row>
    <row r="265" spans="1:7" ht="19.5" thickBot="1">
      <c r="A265" s="124"/>
      <c r="B265" s="381" t="s">
        <v>117</v>
      </c>
      <c r="C265" s="124" t="s">
        <v>19</v>
      </c>
      <c r="D265" s="124">
        <v>2.8</v>
      </c>
      <c r="E265" s="377">
        <v>1016.43</v>
      </c>
      <c r="F265" s="382">
        <f>D265*E265</f>
        <v>2846.004</v>
      </c>
      <c r="G265" s="381" t="s">
        <v>118</v>
      </c>
    </row>
    <row r="266" spans="1:7" ht="19.5" thickBot="1">
      <c r="A266" s="380"/>
      <c r="B266" s="693" t="s">
        <v>55</v>
      </c>
      <c r="C266" s="694"/>
      <c r="D266" s="694"/>
      <c r="E266" s="695"/>
      <c r="F266" s="348">
        <f>SUM(F265)</f>
        <v>2846.004</v>
      </c>
      <c r="G266" s="333"/>
    </row>
    <row r="267" spans="1:7" ht="19.5" thickBot="1">
      <c r="A267" s="358"/>
      <c r="B267" s="359" t="s">
        <v>40</v>
      </c>
      <c r="C267" s="360"/>
      <c r="D267" s="360"/>
      <c r="E267" s="359"/>
      <c r="F267" s="361">
        <f>F266+F263</f>
        <v>87920.554</v>
      </c>
      <c r="G267" s="362"/>
    </row>
    <row r="268" spans="1:7" ht="19.5" thickBot="1">
      <c r="A268" s="181"/>
      <c r="B268" s="182" t="s">
        <v>38</v>
      </c>
      <c r="C268" s="183"/>
      <c r="D268" s="183"/>
      <c r="E268" s="182"/>
      <c r="F268" s="184">
        <f>F267*1.18</f>
        <v>103746.25372</v>
      </c>
      <c r="G268" s="185"/>
    </row>
    <row r="269" spans="1:7" ht="18.75">
      <c r="A269" s="186"/>
      <c r="B269" s="187" t="s">
        <v>41</v>
      </c>
      <c r="C269" s="186"/>
      <c r="D269" s="188">
        <f>F256+F267</f>
        <v>92970.5068</v>
      </c>
      <c r="E269" s="188"/>
      <c r="F269" s="188"/>
      <c r="G269" s="189"/>
    </row>
    <row r="270" spans="1:7" ht="18.75">
      <c r="A270" s="186"/>
      <c r="B270" s="187" t="s">
        <v>42</v>
      </c>
      <c r="C270" s="186"/>
      <c r="D270" s="696">
        <f>D269*1.18</f>
        <v>109705.198024</v>
      </c>
      <c r="E270" s="696"/>
      <c r="F270" s="696"/>
      <c r="G270" s="189"/>
    </row>
    <row r="271" ht="13.5" thickBot="1"/>
    <row r="272" spans="1:7" ht="27.75" customHeight="1">
      <c r="A272" s="383"/>
      <c r="B272" s="384" t="s">
        <v>119</v>
      </c>
      <c r="C272" s="385"/>
      <c r="D272" s="385"/>
      <c r="E272" s="385"/>
      <c r="F272" s="386">
        <f>D269+D244+D219+E201+D176+D159+D138+D121+D103+D74+D50+D26</f>
        <v>225464.73705</v>
      </c>
      <c r="G272" s="387"/>
    </row>
    <row r="273" spans="1:7" ht="27" customHeight="1" thickBot="1">
      <c r="A273" s="388"/>
      <c r="B273" s="389" t="s">
        <v>120</v>
      </c>
      <c r="C273" s="390"/>
      <c r="D273" s="390"/>
      <c r="E273" s="390"/>
      <c r="F273" s="391">
        <f>F272*1.18</f>
        <v>266048.38971899997</v>
      </c>
      <c r="G273" s="392"/>
    </row>
    <row r="274" spans="1:7" ht="19.5" thickBot="1">
      <c r="A274" s="393"/>
      <c r="B274" s="394" t="s">
        <v>121</v>
      </c>
      <c r="C274" s="395"/>
      <c r="D274" s="395"/>
      <c r="E274" s="395"/>
      <c r="F274" s="396">
        <f>F272*1.065</f>
        <v>240119.94495824998</v>
      </c>
      <c r="G274" s="397"/>
    </row>
    <row r="275" spans="1:7" ht="19.5" thickBot="1">
      <c r="A275" s="398"/>
      <c r="B275" s="399" t="s">
        <v>122</v>
      </c>
      <c r="C275" s="400"/>
      <c r="D275" s="400"/>
      <c r="E275" s="400"/>
      <c r="F275" s="396">
        <f>F273*1.065</f>
        <v>283341.53505073494</v>
      </c>
      <c r="G275" s="401"/>
    </row>
  </sheetData>
  <sheetProtection/>
  <mergeCells count="90">
    <mergeCell ref="A1:G1"/>
    <mergeCell ref="A2:G2"/>
    <mergeCell ref="A3:G3"/>
    <mergeCell ref="A4:G4"/>
    <mergeCell ref="H5:H6"/>
    <mergeCell ref="I5:I6"/>
    <mergeCell ref="B7:G7"/>
    <mergeCell ref="H16:H17"/>
    <mergeCell ref="I16:I17"/>
    <mergeCell ref="B18:G18"/>
    <mergeCell ref="B21:G21"/>
    <mergeCell ref="D26:F26"/>
    <mergeCell ref="D27:F27"/>
    <mergeCell ref="A28:G28"/>
    <mergeCell ref="A29:G29"/>
    <mergeCell ref="A30:G30"/>
    <mergeCell ref="A31:G31"/>
    <mergeCell ref="B34:G34"/>
    <mergeCell ref="D50:F50"/>
    <mergeCell ref="D51:F51"/>
    <mergeCell ref="A52:G52"/>
    <mergeCell ref="A53:G53"/>
    <mergeCell ref="A54:G54"/>
    <mergeCell ref="A56:G56"/>
    <mergeCell ref="B59:G59"/>
    <mergeCell ref="D75:F75"/>
    <mergeCell ref="A76:G76"/>
    <mergeCell ref="A77:G77"/>
    <mergeCell ref="A78:G78"/>
    <mergeCell ref="A80:G80"/>
    <mergeCell ref="B83:G83"/>
    <mergeCell ref="B98:G98"/>
    <mergeCell ref="D104:F104"/>
    <mergeCell ref="A105:G105"/>
    <mergeCell ref="A106:G106"/>
    <mergeCell ref="A107:G107"/>
    <mergeCell ref="A109:G109"/>
    <mergeCell ref="D122:F122"/>
    <mergeCell ref="A123:G123"/>
    <mergeCell ref="A124:G124"/>
    <mergeCell ref="A125:G125"/>
    <mergeCell ref="A126:G126"/>
    <mergeCell ref="B129:G129"/>
    <mergeCell ref="D139:F139"/>
    <mergeCell ref="A140:G140"/>
    <mergeCell ref="A141:G141"/>
    <mergeCell ref="A142:G142"/>
    <mergeCell ref="A143:G143"/>
    <mergeCell ref="B146:G146"/>
    <mergeCell ref="D160:F160"/>
    <mergeCell ref="A161:G161"/>
    <mergeCell ref="A162:G162"/>
    <mergeCell ref="A163:G163"/>
    <mergeCell ref="A165:G165"/>
    <mergeCell ref="B168:G168"/>
    <mergeCell ref="D177:F177"/>
    <mergeCell ref="A178:G178"/>
    <mergeCell ref="A179:G179"/>
    <mergeCell ref="A180:G180"/>
    <mergeCell ref="A182:G182"/>
    <mergeCell ref="C188:G188"/>
    <mergeCell ref="A197:A198"/>
    <mergeCell ref="B197:B198"/>
    <mergeCell ref="C197:C198"/>
    <mergeCell ref="D197:D198"/>
    <mergeCell ref="E197:E198"/>
    <mergeCell ref="F197:F198"/>
    <mergeCell ref="G197:G198"/>
    <mergeCell ref="A203:G203"/>
    <mergeCell ref="A204:G204"/>
    <mergeCell ref="A205:G205"/>
    <mergeCell ref="A207:G207"/>
    <mergeCell ref="B210:G210"/>
    <mergeCell ref="D220:F220"/>
    <mergeCell ref="A221:G221"/>
    <mergeCell ref="A222:G222"/>
    <mergeCell ref="A223:G223"/>
    <mergeCell ref="A225:G225"/>
    <mergeCell ref="B228:G228"/>
    <mergeCell ref="D245:F245"/>
    <mergeCell ref="B263:E263"/>
    <mergeCell ref="B264:G264"/>
    <mergeCell ref="B266:E266"/>
    <mergeCell ref="D270:F270"/>
    <mergeCell ref="A246:G246"/>
    <mergeCell ref="A247:G247"/>
    <mergeCell ref="A248:G248"/>
    <mergeCell ref="A250:G250"/>
    <mergeCell ref="B253:G253"/>
    <mergeCell ref="B261:G261"/>
  </mergeCells>
  <printOptions/>
  <pageMargins left="0.66" right="0.57" top="0.25" bottom="0.25" header="0.2" footer="0.2"/>
  <pageSetup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I288"/>
  <sheetViews>
    <sheetView zoomScale="75" zoomScaleNormal="75" zoomScalePageLayoutView="0" workbookViewId="0" topLeftCell="A280">
      <selection activeCell="G220" sqref="G220"/>
    </sheetView>
  </sheetViews>
  <sheetFormatPr defaultColWidth="6.5742187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6.140625" style="2" customWidth="1"/>
    <col min="5" max="5" width="13.140625" style="2" customWidth="1"/>
    <col min="6" max="6" width="17.5742187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15.28125" style="2" customWidth="1"/>
    <col min="11" max="255" width="9.140625" style="2" customWidth="1"/>
    <col min="256" max="16384" width="6.5742187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615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9.5" thickBot="1">
      <c r="A7" s="11">
        <v>1</v>
      </c>
      <c r="B7" s="734" t="s">
        <v>16</v>
      </c>
      <c r="C7" s="734"/>
      <c r="D7" s="734"/>
      <c r="E7" s="734"/>
      <c r="F7" s="734"/>
      <c r="G7" s="735"/>
      <c r="H7" s="12"/>
      <c r="I7" s="13"/>
    </row>
    <row r="8" spans="1:9" ht="18.75" customHeight="1" thickBot="1">
      <c r="A8" s="673" t="s">
        <v>157</v>
      </c>
      <c r="B8" s="674" t="s">
        <v>616</v>
      </c>
      <c r="C8" s="675" t="s">
        <v>22</v>
      </c>
      <c r="D8" s="675">
        <v>1</v>
      </c>
      <c r="E8" s="676">
        <v>423.61</v>
      </c>
      <c r="F8" s="677">
        <f>D8*E8</f>
        <v>423.61</v>
      </c>
      <c r="G8" s="678" t="s">
        <v>617</v>
      </c>
      <c r="H8" s="20"/>
      <c r="I8" s="21"/>
    </row>
    <row r="9" spans="1:9" ht="18.75" customHeight="1" thickBot="1">
      <c r="A9" s="29"/>
      <c r="B9" s="30" t="s">
        <v>30</v>
      </c>
      <c r="C9" s="31" t="s">
        <v>22</v>
      </c>
      <c r="D9" s="32"/>
      <c r="E9" s="33"/>
      <c r="F9" s="34">
        <f>SUM(F8:F8)</f>
        <v>423.61</v>
      </c>
      <c r="G9" s="35"/>
      <c r="H9" s="36"/>
      <c r="I9" s="35"/>
    </row>
    <row r="10" spans="1:9" ht="18.75" customHeight="1" thickBot="1">
      <c r="A10" s="37"/>
      <c r="B10" s="38" t="s">
        <v>31</v>
      </c>
      <c r="C10" s="38"/>
      <c r="D10" s="39"/>
      <c r="E10" s="40"/>
      <c r="F10" s="41">
        <f>F9</f>
        <v>423.61</v>
      </c>
      <c r="G10" s="42"/>
      <c r="H10" s="43"/>
      <c r="I10" s="42"/>
    </row>
    <row r="11" spans="1:9" ht="18.75" customHeight="1" thickBot="1">
      <c r="A11" s="44">
        <v>3</v>
      </c>
      <c r="B11" s="45" t="s">
        <v>32</v>
      </c>
      <c r="C11" s="46" t="s">
        <v>33</v>
      </c>
      <c r="D11" s="47">
        <v>2</v>
      </c>
      <c r="E11" s="48"/>
      <c r="F11" s="49">
        <v>2523.6614</v>
      </c>
      <c r="G11" s="50" t="s">
        <v>34</v>
      </c>
      <c r="H11" s="50" t="s">
        <v>35</v>
      </c>
      <c r="I11" s="51"/>
    </row>
    <row r="12" spans="1:9" ht="18.75" customHeight="1" thickBot="1">
      <c r="A12" s="52">
        <v>4</v>
      </c>
      <c r="B12" s="53" t="s">
        <v>36</v>
      </c>
      <c r="C12" s="54" t="s">
        <v>33</v>
      </c>
      <c r="D12" s="55">
        <v>3</v>
      </c>
      <c r="E12" s="48"/>
      <c r="F12" s="56">
        <v>17464.717</v>
      </c>
      <c r="G12" s="57" t="s">
        <v>34</v>
      </c>
      <c r="H12" s="50" t="s">
        <v>35</v>
      </c>
      <c r="I12" s="58"/>
    </row>
    <row r="13" spans="1:9" ht="18.75" customHeight="1" thickBot="1">
      <c r="A13" s="59"/>
      <c r="B13" s="60" t="s">
        <v>37</v>
      </c>
      <c r="C13" s="61"/>
      <c r="D13" s="61"/>
      <c r="E13" s="62"/>
      <c r="F13" s="63">
        <f>F10+F11+F12</f>
        <v>20411.988400000002</v>
      </c>
      <c r="G13" s="64"/>
      <c r="H13" s="65"/>
      <c r="I13" s="66"/>
    </row>
    <row r="14" spans="1:9" ht="18.75" customHeight="1" thickBot="1">
      <c r="A14" s="67"/>
      <c r="B14" s="68" t="s">
        <v>38</v>
      </c>
      <c r="C14" s="69"/>
      <c r="D14" s="69"/>
      <c r="E14" s="70"/>
      <c r="F14" s="71">
        <f>F13*1.18</f>
        <v>24086.146312</v>
      </c>
      <c r="G14" s="72"/>
      <c r="H14" s="72"/>
      <c r="I14" s="73"/>
    </row>
    <row r="15" spans="1:9" ht="18.75" customHeight="1" thickBot="1">
      <c r="A15" s="74" t="s">
        <v>39</v>
      </c>
      <c r="B15" s="75"/>
      <c r="C15" s="75"/>
      <c r="D15" s="76"/>
      <c r="E15" s="75"/>
      <c r="F15" s="75"/>
      <c r="G15" s="77"/>
      <c r="H15" s="78"/>
      <c r="I15" s="79"/>
    </row>
    <row r="16" spans="1:9" ht="18.75" customHeight="1">
      <c r="A16" s="80" t="s">
        <v>4</v>
      </c>
      <c r="B16" s="81" t="s">
        <v>5</v>
      </c>
      <c r="C16" s="81" t="s">
        <v>6</v>
      </c>
      <c r="D16" s="81" t="s">
        <v>7</v>
      </c>
      <c r="E16" s="81" t="s">
        <v>8</v>
      </c>
      <c r="F16" s="81" t="s">
        <v>9</v>
      </c>
      <c r="G16" s="82" t="s">
        <v>10</v>
      </c>
      <c r="H16" s="736"/>
      <c r="I16" s="738"/>
    </row>
    <row r="17" spans="1:9" ht="18.75" customHeight="1" thickBot="1">
      <c r="A17" s="83"/>
      <c r="B17" s="84" t="s">
        <v>13</v>
      </c>
      <c r="C17" s="84" t="s">
        <v>14</v>
      </c>
      <c r="D17" s="84" t="s">
        <v>15</v>
      </c>
      <c r="E17" s="84"/>
      <c r="F17" s="84"/>
      <c r="G17" s="85"/>
      <c r="H17" s="737"/>
      <c r="I17" s="739"/>
    </row>
    <row r="18" spans="1:9" ht="18.75" customHeight="1" thickBot="1">
      <c r="A18" s="86"/>
      <c r="B18" s="87" t="s">
        <v>40</v>
      </c>
      <c r="C18" s="88"/>
      <c r="D18" s="88"/>
      <c r="E18" s="87"/>
      <c r="F18" s="89">
        <v>0</v>
      </c>
      <c r="G18" s="90"/>
      <c r="H18" s="91"/>
      <c r="I18" s="92"/>
    </row>
    <row r="19" spans="1:9" ht="18.75" customHeight="1" thickBot="1">
      <c r="A19" s="93"/>
      <c r="B19" s="94" t="s">
        <v>38</v>
      </c>
      <c r="C19" s="95"/>
      <c r="D19" s="95"/>
      <c r="E19" s="94"/>
      <c r="F19" s="96">
        <f>F18*1.18</f>
        <v>0</v>
      </c>
      <c r="G19" s="97"/>
      <c r="H19" s="98"/>
      <c r="I19" s="99"/>
    </row>
    <row r="20" spans="1:9" ht="18.75" customHeight="1">
      <c r="A20" s="100"/>
      <c r="B20" s="101" t="s">
        <v>41</v>
      </c>
      <c r="C20" s="100"/>
      <c r="D20" s="740">
        <f>F13+F18</f>
        <v>20411.988400000002</v>
      </c>
      <c r="E20" s="740"/>
      <c r="F20" s="740"/>
      <c r="G20" s="102"/>
      <c r="H20" s="102"/>
      <c r="I20" s="102"/>
    </row>
    <row r="21" spans="1:9" ht="18.75" customHeight="1" thickBot="1">
      <c r="A21" s="100"/>
      <c r="B21" s="101" t="s">
        <v>42</v>
      </c>
      <c r="C21" s="100"/>
      <c r="D21" s="741">
        <f>D20*1.18</f>
        <v>24086.146312</v>
      </c>
      <c r="E21" s="741"/>
      <c r="F21" s="741"/>
      <c r="G21" s="102"/>
      <c r="H21" s="102"/>
      <c r="I21" s="102"/>
    </row>
    <row r="22" spans="1:7" ht="20.25">
      <c r="A22" s="742" t="s">
        <v>0</v>
      </c>
      <c r="B22" s="743"/>
      <c r="C22" s="743"/>
      <c r="D22" s="743"/>
      <c r="E22" s="743"/>
      <c r="F22" s="743"/>
      <c r="G22" s="744"/>
    </row>
    <row r="24" spans="1:7" ht="21" thickBot="1">
      <c r="A24" s="731" t="s">
        <v>43</v>
      </c>
      <c r="B24" s="699"/>
      <c r="C24" s="699"/>
      <c r="D24" s="699"/>
      <c r="E24" s="699"/>
      <c r="F24" s="699"/>
      <c r="G24" s="732"/>
    </row>
    <row r="25" spans="1:7" ht="19.5" thickBot="1">
      <c r="A25" s="700" t="s">
        <v>3</v>
      </c>
      <c r="B25" s="701"/>
      <c r="C25" s="701"/>
      <c r="D25" s="701"/>
      <c r="E25" s="701"/>
      <c r="F25" s="701"/>
      <c r="G25" s="702"/>
    </row>
    <row r="26" spans="1:7" ht="18.75">
      <c r="A26" s="104" t="s">
        <v>4</v>
      </c>
      <c r="B26" s="105" t="s">
        <v>5</v>
      </c>
      <c r="C26" s="105" t="s">
        <v>6</v>
      </c>
      <c r="D26" s="105" t="s">
        <v>7</v>
      </c>
      <c r="E26" s="105" t="s">
        <v>8</v>
      </c>
      <c r="F26" s="105" t="s">
        <v>9</v>
      </c>
      <c r="G26" s="106" t="s">
        <v>10</v>
      </c>
    </row>
    <row r="27" spans="1:7" ht="19.5" thickBot="1">
      <c r="A27" s="107"/>
      <c r="B27" s="108" t="s">
        <v>13</v>
      </c>
      <c r="C27" s="108" t="s">
        <v>14</v>
      </c>
      <c r="D27" s="108" t="s">
        <v>15</v>
      </c>
      <c r="E27" s="108"/>
      <c r="F27" s="108"/>
      <c r="G27" s="109"/>
    </row>
    <row r="28" spans="1:7" ht="18.75">
      <c r="A28" s="110">
        <v>1</v>
      </c>
      <c r="B28" s="722" t="s">
        <v>16</v>
      </c>
      <c r="C28" s="722"/>
      <c r="D28" s="722"/>
      <c r="E28" s="722"/>
      <c r="F28" s="722"/>
      <c r="G28" s="723"/>
    </row>
    <row r="29" spans="1:7" ht="18.75">
      <c r="A29" s="117" t="s">
        <v>26</v>
      </c>
      <c r="B29" s="123" t="s">
        <v>616</v>
      </c>
      <c r="C29" s="124" t="s">
        <v>22</v>
      </c>
      <c r="D29" s="124">
        <v>1</v>
      </c>
      <c r="E29" s="125">
        <v>551.96</v>
      </c>
      <c r="F29" s="126">
        <f>D29*E29</f>
        <v>551.96</v>
      </c>
      <c r="G29" s="127" t="s">
        <v>618</v>
      </c>
    </row>
    <row r="30" spans="1:7" ht="18.75">
      <c r="A30" s="117" t="s">
        <v>28</v>
      </c>
      <c r="B30" s="123" t="s">
        <v>616</v>
      </c>
      <c r="C30" s="124" t="s">
        <v>22</v>
      </c>
      <c r="D30" s="124">
        <v>5</v>
      </c>
      <c r="E30" s="125">
        <v>1181</v>
      </c>
      <c r="F30" s="126">
        <f>D30*E30</f>
        <v>5905</v>
      </c>
      <c r="G30" s="127" t="s">
        <v>619</v>
      </c>
    </row>
    <row r="31" spans="1:7" ht="18.75">
      <c r="A31" s="117" t="s">
        <v>62</v>
      </c>
      <c r="B31" s="123" t="s">
        <v>616</v>
      </c>
      <c r="C31" s="124" t="s">
        <v>22</v>
      </c>
      <c r="D31" s="124">
        <v>1</v>
      </c>
      <c r="E31" s="125">
        <v>551.96</v>
      </c>
      <c r="F31" s="126">
        <f>D31*E31</f>
        <v>551.96</v>
      </c>
      <c r="G31" s="127" t="s">
        <v>620</v>
      </c>
    </row>
    <row r="32" spans="1:7" ht="19.5" thickBot="1">
      <c r="A32" s="128"/>
      <c r="B32" s="129" t="s">
        <v>30</v>
      </c>
      <c r="C32" s="130" t="s">
        <v>22</v>
      </c>
      <c r="D32" s="407"/>
      <c r="E32" s="132"/>
      <c r="F32" s="133">
        <f>SUM(F29:F31)</f>
        <v>7008.92</v>
      </c>
      <c r="G32" s="134"/>
    </row>
    <row r="33" spans="1:7" ht="19.5" thickBot="1">
      <c r="A33" s="135"/>
      <c r="B33" s="136" t="s">
        <v>31</v>
      </c>
      <c r="C33" s="136"/>
      <c r="D33" s="137"/>
      <c r="E33" s="138"/>
      <c r="F33" s="139">
        <f>F32</f>
        <v>7008.92</v>
      </c>
      <c r="G33" s="140"/>
    </row>
    <row r="34" spans="1:7" ht="19.5" thickBot="1">
      <c r="A34" s="141">
        <v>3</v>
      </c>
      <c r="B34" s="142" t="s">
        <v>32</v>
      </c>
      <c r="C34" s="143" t="s">
        <v>33</v>
      </c>
      <c r="D34" s="145"/>
      <c r="E34" s="145"/>
      <c r="F34" s="146">
        <v>0</v>
      </c>
      <c r="G34" s="147"/>
    </row>
    <row r="35" spans="1:7" ht="19.5" thickBot="1">
      <c r="A35" s="148">
        <v>4</v>
      </c>
      <c r="B35" s="149" t="s">
        <v>36</v>
      </c>
      <c r="C35" s="150" t="s">
        <v>33</v>
      </c>
      <c r="D35" s="151">
        <v>2.5</v>
      </c>
      <c r="E35" s="145"/>
      <c r="F35" s="152">
        <v>1815.06</v>
      </c>
      <c r="G35" s="153" t="s">
        <v>34</v>
      </c>
    </row>
    <row r="36" spans="1:7" ht="19.5" thickBot="1">
      <c r="A36" s="154"/>
      <c r="B36" s="155" t="s">
        <v>37</v>
      </c>
      <c r="C36" s="156"/>
      <c r="D36" s="156"/>
      <c r="E36" s="157"/>
      <c r="F36" s="158">
        <f>F33+F34+F35</f>
        <v>8823.98</v>
      </c>
      <c r="G36" s="159"/>
    </row>
    <row r="37" spans="1:7" ht="19.5" thickBot="1">
      <c r="A37" s="160"/>
      <c r="B37" s="161" t="s">
        <v>38</v>
      </c>
      <c r="C37" s="162"/>
      <c r="D37" s="162"/>
      <c r="E37" s="163"/>
      <c r="F37" s="164">
        <f>F36*1.18</f>
        <v>10412.2964</v>
      </c>
      <c r="G37" s="165"/>
    </row>
    <row r="38" spans="1:7" ht="19.5" thickBot="1">
      <c r="A38" s="166" t="s">
        <v>39</v>
      </c>
      <c r="B38" s="167"/>
      <c r="C38" s="167"/>
      <c r="D38" s="168"/>
      <c r="E38" s="167"/>
      <c r="F38" s="167"/>
      <c r="G38" s="169"/>
    </row>
    <row r="39" spans="1:7" ht="18.75">
      <c r="A39" s="170" t="s">
        <v>4</v>
      </c>
      <c r="B39" s="171" t="s">
        <v>5</v>
      </c>
      <c r="C39" s="171" t="s">
        <v>6</v>
      </c>
      <c r="D39" s="171" t="s">
        <v>7</v>
      </c>
      <c r="E39" s="171" t="s">
        <v>8</v>
      </c>
      <c r="F39" s="171" t="s">
        <v>9</v>
      </c>
      <c r="G39" s="172" t="s">
        <v>10</v>
      </c>
    </row>
    <row r="40" spans="1:7" ht="19.5" thickBot="1">
      <c r="A40" s="173"/>
      <c r="B40" s="174" t="s">
        <v>13</v>
      </c>
      <c r="C40" s="174" t="s">
        <v>14</v>
      </c>
      <c r="D40" s="174" t="s">
        <v>15</v>
      </c>
      <c r="E40" s="174"/>
      <c r="F40" s="174"/>
      <c r="G40" s="175"/>
    </row>
    <row r="41" spans="1:7" ht="19.5" thickBot="1">
      <c r="A41" s="176"/>
      <c r="B41" s="177" t="s">
        <v>40</v>
      </c>
      <c r="C41" s="178"/>
      <c r="D41" s="178"/>
      <c r="E41" s="177"/>
      <c r="F41" s="179">
        <v>0</v>
      </c>
      <c r="G41" s="180"/>
    </row>
    <row r="42" spans="1:7" ht="19.5" thickBot="1">
      <c r="A42" s="181"/>
      <c r="B42" s="182" t="s">
        <v>38</v>
      </c>
      <c r="C42" s="183"/>
      <c r="D42" s="183"/>
      <c r="E42" s="182"/>
      <c r="F42" s="184">
        <f>F41*1.18</f>
        <v>0</v>
      </c>
      <c r="G42" s="185"/>
    </row>
    <row r="43" spans="1:7" ht="18.75">
      <c r="A43" s="186"/>
      <c r="B43" s="187" t="s">
        <v>41</v>
      </c>
      <c r="C43" s="186"/>
      <c r="D43" s="733">
        <f>F36+F41</f>
        <v>8823.98</v>
      </c>
      <c r="E43" s="733"/>
      <c r="F43" s="733"/>
      <c r="G43" s="189"/>
    </row>
    <row r="44" spans="1:7" ht="18.75">
      <c r="A44" s="186"/>
      <c r="B44" s="187" t="s">
        <v>42</v>
      </c>
      <c r="C44" s="186"/>
      <c r="D44" s="696">
        <f>D43*1.18</f>
        <v>10412.2964</v>
      </c>
      <c r="E44" s="696"/>
      <c r="F44" s="696"/>
      <c r="G44" s="189"/>
    </row>
    <row r="45" spans="1:7" ht="20.25">
      <c r="A45" s="699" t="s">
        <v>0</v>
      </c>
      <c r="B45" s="699"/>
      <c r="C45" s="699"/>
      <c r="D45" s="699"/>
      <c r="E45" s="699"/>
      <c r="F45" s="699"/>
      <c r="G45" s="699"/>
    </row>
    <row r="46" spans="1:7" ht="20.25">
      <c r="A46" s="729" t="s">
        <v>615</v>
      </c>
      <c r="B46" s="729"/>
      <c r="C46" s="729"/>
      <c r="D46" s="729"/>
      <c r="E46" s="729"/>
      <c r="F46" s="729"/>
      <c r="G46" s="729"/>
    </row>
    <row r="47" spans="1:7" ht="21" thickBot="1">
      <c r="A47" s="699" t="s">
        <v>48</v>
      </c>
      <c r="B47" s="699"/>
      <c r="C47" s="699"/>
      <c r="D47" s="699"/>
      <c r="E47" s="699"/>
      <c r="F47" s="699"/>
      <c r="G47" s="699"/>
    </row>
    <row r="48" spans="1:7" ht="19.5" thickBot="1">
      <c r="A48" s="700" t="s">
        <v>3</v>
      </c>
      <c r="B48" s="701"/>
      <c r="C48" s="701"/>
      <c r="D48" s="701"/>
      <c r="E48" s="701"/>
      <c r="F48" s="701"/>
      <c r="G48" s="702"/>
    </row>
    <row r="49" spans="1:7" ht="18.75">
      <c r="A49" s="104" t="s">
        <v>4</v>
      </c>
      <c r="B49" s="105" t="s">
        <v>5</v>
      </c>
      <c r="C49" s="105" t="s">
        <v>6</v>
      </c>
      <c r="D49" s="105" t="s">
        <v>7</v>
      </c>
      <c r="E49" s="105" t="s">
        <v>8</v>
      </c>
      <c r="F49" s="105" t="s">
        <v>9</v>
      </c>
      <c r="G49" s="106" t="s">
        <v>10</v>
      </c>
    </row>
    <row r="50" spans="1:7" ht="19.5" thickBot="1">
      <c r="A50" s="107"/>
      <c r="B50" s="108" t="s">
        <v>13</v>
      </c>
      <c r="C50" s="108" t="s">
        <v>14</v>
      </c>
      <c r="D50" s="108" t="s">
        <v>15</v>
      </c>
      <c r="E50" s="108"/>
      <c r="F50" s="108"/>
      <c r="G50" s="109"/>
    </row>
    <row r="51" spans="1:7" ht="18.75">
      <c r="A51" s="110">
        <v>1</v>
      </c>
      <c r="B51" s="722" t="s">
        <v>16</v>
      </c>
      <c r="C51" s="722"/>
      <c r="D51" s="722"/>
      <c r="E51" s="722"/>
      <c r="F51" s="722"/>
      <c r="G51" s="723"/>
    </row>
    <row r="52" spans="1:7" ht="18.75">
      <c r="A52" s="117" t="s">
        <v>157</v>
      </c>
      <c r="B52" s="123" t="s">
        <v>616</v>
      </c>
      <c r="C52" s="124" t="s">
        <v>22</v>
      </c>
      <c r="D52" s="124">
        <v>1</v>
      </c>
      <c r="E52" s="125">
        <v>423.61</v>
      </c>
      <c r="F52" s="126">
        <f>D52*E52</f>
        <v>423.61</v>
      </c>
      <c r="G52" s="127" t="s">
        <v>621</v>
      </c>
    </row>
    <row r="53" spans="1:7" ht="18.75">
      <c r="A53" s="117" t="s">
        <v>159</v>
      </c>
      <c r="B53" s="123" t="s">
        <v>616</v>
      </c>
      <c r="C53" s="124" t="s">
        <v>22</v>
      </c>
      <c r="D53" s="124">
        <v>1</v>
      </c>
      <c r="E53" s="125">
        <v>551.96</v>
      </c>
      <c r="F53" s="126">
        <f>D53*E53</f>
        <v>551.96</v>
      </c>
      <c r="G53" s="127" t="s">
        <v>622</v>
      </c>
    </row>
    <row r="54" spans="1:7" ht="18.75">
      <c r="A54" s="117" t="s">
        <v>413</v>
      </c>
      <c r="B54" s="123" t="s">
        <v>616</v>
      </c>
      <c r="C54" s="124" t="s">
        <v>49</v>
      </c>
      <c r="D54" s="124">
        <v>2.1</v>
      </c>
      <c r="E54" s="125">
        <v>128.59</v>
      </c>
      <c r="F54" s="126">
        <f>D54*E54</f>
        <v>270.03900000000004</v>
      </c>
      <c r="G54" s="227" t="s">
        <v>623</v>
      </c>
    </row>
    <row r="55" spans="1:7" ht="19.5" thickBot="1">
      <c r="A55" s="191"/>
      <c r="B55" s="192" t="s">
        <v>30</v>
      </c>
      <c r="C55" s="193" t="s">
        <v>22</v>
      </c>
      <c r="D55" s="194">
        <v>3</v>
      </c>
      <c r="E55" s="192"/>
      <c r="F55" s="195">
        <f>SUM(F52:F54)</f>
        <v>1245.6090000000002</v>
      </c>
      <c r="G55" s="196"/>
    </row>
    <row r="56" spans="1:7" ht="19.5" thickBot="1">
      <c r="A56" s="135"/>
      <c r="B56" s="136" t="s">
        <v>31</v>
      </c>
      <c r="C56" s="136"/>
      <c r="D56" s="137"/>
      <c r="E56" s="138"/>
      <c r="F56" s="139">
        <f>F55</f>
        <v>1245.6090000000002</v>
      </c>
      <c r="G56" s="140"/>
    </row>
    <row r="57" spans="1:7" ht="19.5" thickBot="1">
      <c r="A57" s="141">
        <v>2</v>
      </c>
      <c r="B57" s="142" t="s">
        <v>32</v>
      </c>
      <c r="C57" s="143" t="s">
        <v>33</v>
      </c>
      <c r="D57" s="197"/>
      <c r="E57" s="197"/>
      <c r="F57" s="198"/>
      <c r="G57" s="147"/>
    </row>
    <row r="58" spans="1:7" ht="19.5" thickBot="1">
      <c r="A58" s="148">
        <v>3</v>
      </c>
      <c r="B58" s="149" t="s">
        <v>36</v>
      </c>
      <c r="C58" s="150" t="s">
        <v>33</v>
      </c>
      <c r="D58" s="197">
        <v>1</v>
      </c>
      <c r="E58" s="197"/>
      <c r="F58" s="199">
        <v>542.76</v>
      </c>
      <c r="G58" s="153"/>
    </row>
    <row r="59" spans="1:7" ht="19.5" thickBot="1">
      <c r="A59" s="154"/>
      <c r="B59" s="155" t="s">
        <v>37</v>
      </c>
      <c r="C59" s="156"/>
      <c r="D59" s="156"/>
      <c r="E59" s="157"/>
      <c r="F59" s="158">
        <f>F55+F57+F58</f>
        <v>1788.3690000000001</v>
      </c>
      <c r="G59" s="159"/>
    </row>
    <row r="60" spans="1:7" ht="19.5" thickBot="1">
      <c r="A60" s="160"/>
      <c r="B60" s="161" t="s">
        <v>38</v>
      </c>
      <c r="C60" s="162"/>
      <c r="D60" s="162"/>
      <c r="E60" s="163"/>
      <c r="F60" s="164">
        <f>F59*1.18</f>
        <v>2110.27542</v>
      </c>
      <c r="G60" s="165"/>
    </row>
    <row r="61" spans="1:7" ht="19.5" thickBot="1">
      <c r="A61" s="200" t="s">
        <v>39</v>
      </c>
      <c r="B61" s="201"/>
      <c r="C61" s="201"/>
      <c r="D61" s="202"/>
      <c r="E61" s="201"/>
      <c r="F61" s="201"/>
      <c r="G61" s="203"/>
    </row>
    <row r="62" spans="1:7" ht="18.75">
      <c r="A62" s="204" t="s">
        <v>4</v>
      </c>
      <c r="B62" s="205" t="s">
        <v>5</v>
      </c>
      <c r="C62" s="205" t="s">
        <v>6</v>
      </c>
      <c r="D62" s="205" t="s">
        <v>7</v>
      </c>
      <c r="E62" s="205" t="s">
        <v>8</v>
      </c>
      <c r="F62" s="205" t="s">
        <v>9</v>
      </c>
      <c r="G62" s="206" t="s">
        <v>10</v>
      </c>
    </row>
    <row r="63" spans="1:7" ht="19.5" thickBot="1">
      <c r="A63" s="173"/>
      <c r="B63" s="174" t="s">
        <v>13</v>
      </c>
      <c r="C63" s="174" t="s">
        <v>14</v>
      </c>
      <c r="D63" s="174" t="s">
        <v>15</v>
      </c>
      <c r="E63" s="174"/>
      <c r="F63" s="174"/>
      <c r="G63" s="175"/>
    </row>
    <row r="64" spans="1:7" ht="19.5" thickBot="1">
      <c r="A64" s="176"/>
      <c r="B64" s="177" t="s">
        <v>40</v>
      </c>
      <c r="C64" s="178"/>
      <c r="D64" s="178"/>
      <c r="E64" s="177"/>
      <c r="F64" s="179">
        <v>0</v>
      </c>
      <c r="G64" s="180"/>
    </row>
    <row r="65" spans="1:7" ht="19.5" thickBot="1">
      <c r="A65" s="181"/>
      <c r="B65" s="182" t="s">
        <v>38</v>
      </c>
      <c r="C65" s="183"/>
      <c r="D65" s="183"/>
      <c r="E65" s="182"/>
      <c r="F65" s="184">
        <f>F64*1.18</f>
        <v>0</v>
      </c>
      <c r="G65" s="185"/>
    </row>
    <row r="66" spans="1:7" ht="18.75">
      <c r="A66" s="186"/>
      <c r="B66" s="187" t="s">
        <v>41</v>
      </c>
      <c r="C66" s="186"/>
      <c r="D66"/>
      <c r="E66" s="188">
        <f>F59+F64</f>
        <v>1788.3690000000001</v>
      </c>
      <c r="F66" s="188"/>
      <c r="G66" s="189"/>
    </row>
    <row r="67" spans="1:7" ht="18.75">
      <c r="A67" s="186"/>
      <c r="B67" s="187" t="s">
        <v>42</v>
      </c>
      <c r="C67" s="186"/>
      <c r="D67" s="696">
        <f>E66*1.18</f>
        <v>2110.27542</v>
      </c>
      <c r="E67" s="696"/>
      <c r="F67" s="696"/>
      <c r="G67" s="189"/>
    </row>
    <row r="68" spans="1:7" ht="20.25">
      <c r="A68" s="699" t="s">
        <v>0</v>
      </c>
      <c r="B68" s="699"/>
      <c r="C68" s="699"/>
      <c r="D68" s="699"/>
      <c r="E68" s="699"/>
      <c r="F68" s="699"/>
      <c r="G68" s="699"/>
    </row>
    <row r="69" spans="1:7" ht="20.25">
      <c r="A69" s="729" t="s">
        <v>615</v>
      </c>
      <c r="B69" s="729"/>
      <c r="C69" s="729"/>
      <c r="D69" s="729"/>
      <c r="E69" s="729"/>
      <c r="F69" s="729"/>
      <c r="G69" s="729"/>
    </row>
    <row r="70" spans="1:7" ht="21" thickBot="1">
      <c r="A70" s="699" t="s">
        <v>56</v>
      </c>
      <c r="B70" s="699"/>
      <c r="C70" s="699"/>
      <c r="D70" s="699"/>
      <c r="E70" s="699"/>
      <c r="F70" s="699"/>
      <c r="G70" s="699"/>
    </row>
    <row r="71" spans="1:7" ht="19.5" thickBot="1">
      <c r="A71" s="700" t="s">
        <v>3</v>
      </c>
      <c r="B71" s="701"/>
      <c r="C71" s="701"/>
      <c r="D71" s="701"/>
      <c r="E71" s="701"/>
      <c r="F71" s="701"/>
      <c r="G71" s="702"/>
    </row>
    <row r="72" spans="1:7" ht="18.75">
      <c r="A72" s="104" t="s">
        <v>4</v>
      </c>
      <c r="B72" s="105" t="s">
        <v>5</v>
      </c>
      <c r="C72" s="105" t="s">
        <v>6</v>
      </c>
      <c r="D72" s="105" t="s">
        <v>7</v>
      </c>
      <c r="E72" s="105" t="s">
        <v>8</v>
      </c>
      <c r="F72" s="105" t="s">
        <v>9</v>
      </c>
      <c r="G72" s="106" t="s">
        <v>10</v>
      </c>
    </row>
    <row r="73" spans="1:7" ht="19.5" thickBot="1">
      <c r="A73" s="107"/>
      <c r="B73" s="108" t="s">
        <v>13</v>
      </c>
      <c r="C73" s="108" t="s">
        <v>14</v>
      </c>
      <c r="D73" s="108" t="s">
        <v>15</v>
      </c>
      <c r="E73" s="108"/>
      <c r="F73" s="108"/>
      <c r="G73" s="109"/>
    </row>
    <row r="74" spans="1:7" ht="19.5" thickBot="1">
      <c r="A74" s="219">
        <v>1</v>
      </c>
      <c r="B74" s="697" t="s">
        <v>16</v>
      </c>
      <c r="C74" s="697"/>
      <c r="D74" s="697"/>
      <c r="E74" s="697"/>
      <c r="F74" s="697"/>
      <c r="G74" s="698"/>
    </row>
    <row r="75" spans="1:7" ht="18.75">
      <c r="A75" s="117" t="s">
        <v>342</v>
      </c>
      <c r="B75" s="123" t="s">
        <v>616</v>
      </c>
      <c r="C75" s="124" t="s">
        <v>22</v>
      </c>
      <c r="D75" s="124">
        <v>1</v>
      </c>
      <c r="E75" s="125">
        <v>73.28</v>
      </c>
      <c r="F75" s="126">
        <f>D75*E75</f>
        <v>73.28</v>
      </c>
      <c r="G75" s="127" t="s">
        <v>624</v>
      </c>
    </row>
    <row r="76" spans="1:7" ht="19.5" thickBot="1">
      <c r="A76" s="117" t="s">
        <v>129</v>
      </c>
      <c r="B76" s="123" t="s">
        <v>616</v>
      </c>
      <c r="C76" s="124" t="s">
        <v>49</v>
      </c>
      <c r="D76" s="124">
        <v>2.1</v>
      </c>
      <c r="E76" s="125">
        <v>128.59</v>
      </c>
      <c r="F76" s="126">
        <f>D76*E76</f>
        <v>270.03900000000004</v>
      </c>
      <c r="G76" s="227" t="s">
        <v>625</v>
      </c>
    </row>
    <row r="77" spans="1:7" ht="19.5" thickBot="1">
      <c r="A77" s="214"/>
      <c r="B77" s="215" t="s">
        <v>30</v>
      </c>
      <c r="C77" s="216" t="s">
        <v>22</v>
      </c>
      <c r="D77" s="229"/>
      <c r="E77" s="215"/>
      <c r="F77" s="217">
        <f>SUM(F75:F76)</f>
        <v>343.3190000000001</v>
      </c>
      <c r="G77" s="218"/>
    </row>
    <row r="78" spans="1:7" ht="19.5" thickBot="1">
      <c r="A78" s="135"/>
      <c r="B78" s="136" t="s">
        <v>31</v>
      </c>
      <c r="C78" s="136"/>
      <c r="D78" s="137"/>
      <c r="E78" s="138"/>
      <c r="F78" s="139">
        <f>F77</f>
        <v>343.3190000000001</v>
      </c>
      <c r="G78" s="140"/>
    </row>
    <row r="79" spans="1:7" ht="19.5" thickBot="1">
      <c r="A79" s="141">
        <v>2</v>
      </c>
      <c r="B79" s="142" t="s">
        <v>32</v>
      </c>
      <c r="C79" s="143" t="s">
        <v>33</v>
      </c>
      <c r="D79" s="230">
        <v>1.5</v>
      </c>
      <c r="E79" s="197"/>
      <c r="F79" s="198">
        <v>10563.887850000001</v>
      </c>
      <c r="G79" s="147" t="s">
        <v>34</v>
      </c>
    </row>
    <row r="80" spans="1:7" ht="19.5" thickBot="1">
      <c r="A80" s="148">
        <v>3</v>
      </c>
      <c r="B80" s="149" t="s">
        <v>36</v>
      </c>
      <c r="C80" s="150" t="s">
        <v>33</v>
      </c>
      <c r="D80" s="197">
        <v>11</v>
      </c>
      <c r="E80" s="197"/>
      <c r="F80" s="199">
        <v>2980.86</v>
      </c>
      <c r="G80" s="153" t="s">
        <v>34</v>
      </c>
    </row>
    <row r="81" spans="1:7" ht="19.5" thickBot="1">
      <c r="A81" s="154"/>
      <c r="B81" s="155" t="s">
        <v>37</v>
      </c>
      <c r="C81" s="156"/>
      <c r="D81" s="156"/>
      <c r="E81" s="157"/>
      <c r="F81" s="158">
        <f>F78+F79+F80</f>
        <v>13888.066850000001</v>
      </c>
      <c r="G81" s="159"/>
    </row>
    <row r="82" spans="1:7" ht="19.5" thickBot="1">
      <c r="A82" s="160"/>
      <c r="B82" s="161" t="s">
        <v>38</v>
      </c>
      <c r="C82" s="162"/>
      <c r="D82" s="162"/>
      <c r="E82" s="163"/>
      <c r="F82" s="164">
        <f>F81*1.18</f>
        <v>16387.918883000002</v>
      </c>
      <c r="G82" s="165"/>
    </row>
    <row r="83" spans="1:7" ht="19.5" thickBot="1">
      <c r="A83" s="200" t="s">
        <v>39</v>
      </c>
      <c r="B83" s="201"/>
      <c r="C83" s="201"/>
      <c r="D83" s="202"/>
      <c r="E83" s="201"/>
      <c r="F83" s="201"/>
      <c r="G83" s="203"/>
    </row>
    <row r="84" spans="1:7" ht="18.75">
      <c r="A84" s="204" t="s">
        <v>4</v>
      </c>
      <c r="B84" s="205" t="s">
        <v>5</v>
      </c>
      <c r="C84" s="205" t="s">
        <v>6</v>
      </c>
      <c r="D84" s="205" t="s">
        <v>7</v>
      </c>
      <c r="E84" s="205" t="s">
        <v>8</v>
      </c>
      <c r="F84" s="205" t="s">
        <v>9</v>
      </c>
      <c r="G84" s="206" t="s">
        <v>10</v>
      </c>
    </row>
    <row r="85" spans="1:7" ht="19.5" thickBot="1">
      <c r="A85" s="173"/>
      <c r="B85" s="174" t="s">
        <v>13</v>
      </c>
      <c r="C85" s="174" t="s">
        <v>14</v>
      </c>
      <c r="D85" s="174" t="s">
        <v>15</v>
      </c>
      <c r="E85" s="174"/>
      <c r="F85" s="174"/>
      <c r="G85" s="175"/>
    </row>
    <row r="86" spans="1:7" ht="18.75">
      <c r="A86" s="276">
        <v>2</v>
      </c>
      <c r="B86" s="727" t="s">
        <v>112</v>
      </c>
      <c r="C86" s="727"/>
      <c r="D86" s="727"/>
      <c r="E86" s="727"/>
      <c r="F86" s="727"/>
      <c r="G86" s="728"/>
    </row>
    <row r="87" spans="1:7" ht="18.75">
      <c r="A87" s="208">
        <v>2</v>
      </c>
      <c r="B87" s="209" t="s">
        <v>616</v>
      </c>
      <c r="C87" s="210" t="s">
        <v>19</v>
      </c>
      <c r="D87" s="210">
        <v>0.5</v>
      </c>
      <c r="E87" s="209">
        <v>344.61</v>
      </c>
      <c r="F87" s="212">
        <f>D87*E87</f>
        <v>172.305</v>
      </c>
      <c r="G87" s="457" t="s">
        <v>626</v>
      </c>
    </row>
    <row r="88" spans="1:7" ht="19.5" thickBot="1">
      <c r="A88" s="191"/>
      <c r="B88" s="192" t="s">
        <v>55</v>
      </c>
      <c r="C88" s="193" t="s">
        <v>19</v>
      </c>
      <c r="D88" s="193">
        <f>SUM(D87:D87)</f>
        <v>0.5</v>
      </c>
      <c r="E88" s="192"/>
      <c r="F88" s="195">
        <f>SUM(F87:F87)</f>
        <v>172.305</v>
      </c>
      <c r="G88" s="196"/>
    </row>
    <row r="89" spans="1:7" ht="19.5" thickBot="1">
      <c r="A89" s="176"/>
      <c r="B89" s="177" t="s">
        <v>40</v>
      </c>
      <c r="C89" s="178"/>
      <c r="D89" s="178"/>
      <c r="E89" s="177"/>
      <c r="F89" s="179">
        <f>F88</f>
        <v>172.305</v>
      </c>
      <c r="G89" s="180"/>
    </row>
    <row r="90" spans="1:7" ht="19.5" thickBot="1">
      <c r="A90" s="181"/>
      <c r="B90" s="182" t="s">
        <v>38</v>
      </c>
      <c r="C90" s="183"/>
      <c r="D90" s="183"/>
      <c r="E90" s="182"/>
      <c r="F90" s="184">
        <f>F89*1.18</f>
        <v>203.3199</v>
      </c>
      <c r="G90" s="185"/>
    </row>
    <row r="91" spans="1:7" ht="18.75">
      <c r="A91" s="186"/>
      <c r="B91" s="187" t="s">
        <v>41</v>
      </c>
      <c r="C91" s="186"/>
      <c r="D91"/>
      <c r="E91" s="188">
        <f>F81+F89</f>
        <v>14060.371850000001</v>
      </c>
      <c r="F91" s="188"/>
      <c r="G91" s="189"/>
    </row>
    <row r="92" spans="1:7" ht="18.75">
      <c r="A92" s="186"/>
      <c r="B92" s="187" t="s">
        <v>42</v>
      </c>
      <c r="C92" s="186"/>
      <c r="D92" s="696">
        <f>E91*1.18</f>
        <v>16591.238783</v>
      </c>
      <c r="E92" s="696"/>
      <c r="F92" s="696"/>
      <c r="G92" s="189"/>
    </row>
    <row r="93" spans="1:7" ht="20.25">
      <c r="A93" s="699" t="s">
        <v>0</v>
      </c>
      <c r="B93" s="699"/>
      <c r="C93" s="699"/>
      <c r="D93" s="699"/>
      <c r="E93" s="699"/>
      <c r="F93" s="699"/>
      <c r="G93" s="699"/>
    </row>
    <row r="94" spans="1:7" ht="20.25">
      <c r="A94" s="729" t="s">
        <v>615</v>
      </c>
      <c r="B94" s="729"/>
      <c r="C94" s="729"/>
      <c r="D94" s="729"/>
      <c r="E94" s="729"/>
      <c r="F94" s="729"/>
      <c r="G94" s="729"/>
    </row>
    <row r="95" spans="1:7" ht="21" thickBot="1">
      <c r="A95" s="699" t="s">
        <v>65</v>
      </c>
      <c r="B95" s="699"/>
      <c r="C95" s="699"/>
      <c r="D95" s="699"/>
      <c r="E95" s="699"/>
      <c r="F95" s="699"/>
      <c r="G95" s="699"/>
    </row>
    <row r="96" spans="1:7" ht="19.5" thickBot="1">
      <c r="A96" s="700" t="s">
        <v>3</v>
      </c>
      <c r="B96" s="701"/>
      <c r="C96" s="701"/>
      <c r="D96" s="701"/>
      <c r="E96" s="701"/>
      <c r="F96" s="701"/>
      <c r="G96" s="702"/>
    </row>
    <row r="97" spans="1:7" ht="18.75">
      <c r="A97" s="104" t="s">
        <v>4</v>
      </c>
      <c r="B97" s="105" t="s">
        <v>5</v>
      </c>
      <c r="C97" s="105" t="s">
        <v>6</v>
      </c>
      <c r="D97" s="105" t="s">
        <v>7</v>
      </c>
      <c r="E97" s="105" t="s">
        <v>8</v>
      </c>
      <c r="F97" s="105" t="s">
        <v>9</v>
      </c>
      <c r="G97" s="106" t="s">
        <v>10</v>
      </c>
    </row>
    <row r="98" spans="1:7" ht="19.5" thickBot="1">
      <c r="A98" s="107"/>
      <c r="B98" s="108" t="s">
        <v>13</v>
      </c>
      <c r="C98" s="108" t="s">
        <v>14</v>
      </c>
      <c r="D98" s="108" t="s">
        <v>15</v>
      </c>
      <c r="E98" s="108"/>
      <c r="F98" s="108"/>
      <c r="G98" s="109"/>
    </row>
    <row r="99" spans="1:7" ht="18.75">
      <c r="A99" s="110">
        <v>1</v>
      </c>
      <c r="B99" s="722" t="s">
        <v>16</v>
      </c>
      <c r="C99" s="722"/>
      <c r="D99" s="722"/>
      <c r="E99" s="722"/>
      <c r="F99" s="722"/>
      <c r="G99" s="723"/>
    </row>
    <row r="100" spans="1:7" ht="18.75">
      <c r="A100" s="117" t="s">
        <v>105</v>
      </c>
      <c r="B100" s="123" t="s">
        <v>616</v>
      </c>
      <c r="C100" s="124" t="s">
        <v>22</v>
      </c>
      <c r="D100" s="124">
        <v>2</v>
      </c>
      <c r="E100" s="125">
        <v>248.92</v>
      </c>
      <c r="F100" s="126">
        <f>D100*E100</f>
        <v>497.84</v>
      </c>
      <c r="G100" s="127" t="s">
        <v>166</v>
      </c>
    </row>
    <row r="101" spans="1:7" ht="18.75">
      <c r="A101" s="117" t="s">
        <v>107</v>
      </c>
      <c r="B101" s="123" t="s">
        <v>616</v>
      </c>
      <c r="C101" s="124" t="s">
        <v>22</v>
      </c>
      <c r="D101" s="124">
        <v>1</v>
      </c>
      <c r="E101" s="125">
        <v>423.61</v>
      </c>
      <c r="F101" s="126">
        <f>D101*E101</f>
        <v>423.61</v>
      </c>
      <c r="G101" s="127" t="s">
        <v>627</v>
      </c>
    </row>
    <row r="102" spans="1:7" ht="19.5" thickBot="1">
      <c r="A102" s="191"/>
      <c r="B102" s="192" t="s">
        <v>30</v>
      </c>
      <c r="C102" s="193" t="s">
        <v>22</v>
      </c>
      <c r="D102" s="194"/>
      <c r="E102" s="192"/>
      <c r="F102" s="195">
        <f>SUM(F100:F101)</f>
        <v>921.45</v>
      </c>
      <c r="G102" s="196"/>
    </row>
    <row r="103" spans="1:7" ht="19.5" thickBot="1">
      <c r="A103" s="135"/>
      <c r="B103" s="136" t="s">
        <v>31</v>
      </c>
      <c r="C103" s="136"/>
      <c r="D103" s="137"/>
      <c r="E103" s="138"/>
      <c r="F103" s="139">
        <f>F102</f>
        <v>921.45</v>
      </c>
      <c r="G103" s="140"/>
    </row>
    <row r="104" spans="1:7" ht="19.5" thickBot="1">
      <c r="A104" s="141">
        <v>2</v>
      </c>
      <c r="B104" s="142" t="s">
        <v>32</v>
      </c>
      <c r="C104" s="143" t="s">
        <v>33</v>
      </c>
      <c r="D104" s="197"/>
      <c r="E104" s="197"/>
      <c r="F104" s="198"/>
      <c r="G104" s="147" t="s">
        <v>34</v>
      </c>
    </row>
    <row r="105" spans="1:7" ht="19.5" thickBot="1">
      <c r="A105" s="148">
        <v>3</v>
      </c>
      <c r="B105" s="149" t="s">
        <v>36</v>
      </c>
      <c r="C105" s="150" t="s">
        <v>33</v>
      </c>
      <c r="D105" s="197">
        <v>10</v>
      </c>
      <c r="E105" s="197"/>
      <c r="F105" s="199">
        <v>2285.38</v>
      </c>
      <c r="G105" s="153" t="s">
        <v>34</v>
      </c>
    </row>
    <row r="106" spans="1:7" ht="19.5" thickBot="1">
      <c r="A106" s="154"/>
      <c r="B106" s="155" t="s">
        <v>37</v>
      </c>
      <c r="C106" s="156"/>
      <c r="D106" s="156"/>
      <c r="E106" s="157"/>
      <c r="F106" s="158">
        <f>F103+F104+F105</f>
        <v>3206.83</v>
      </c>
      <c r="G106" s="159"/>
    </row>
    <row r="107" spans="1:7" ht="19.5" thickBot="1">
      <c r="A107" s="231"/>
      <c r="B107" s="232" t="s">
        <v>38</v>
      </c>
      <c r="C107" s="233"/>
      <c r="D107" s="233"/>
      <c r="E107" s="234"/>
      <c r="F107" s="235">
        <f>F106*1.18</f>
        <v>3784.0593999999996</v>
      </c>
      <c r="G107" s="236"/>
    </row>
    <row r="108" spans="1:7" ht="19.5" thickBot="1">
      <c r="A108" s="200" t="s">
        <v>39</v>
      </c>
      <c r="B108" s="201"/>
      <c r="C108" s="201"/>
      <c r="D108" s="202"/>
      <c r="E108" s="201"/>
      <c r="F108" s="201"/>
      <c r="G108" s="203"/>
    </row>
    <row r="109" spans="1:7" ht="18.75">
      <c r="A109" s="204" t="s">
        <v>4</v>
      </c>
      <c r="B109" s="205" t="s">
        <v>5</v>
      </c>
      <c r="C109" s="205" t="s">
        <v>6</v>
      </c>
      <c r="D109" s="205" t="s">
        <v>7</v>
      </c>
      <c r="E109" s="205" t="s">
        <v>8</v>
      </c>
      <c r="F109" s="205" t="s">
        <v>9</v>
      </c>
      <c r="G109" s="206" t="s">
        <v>10</v>
      </c>
    </row>
    <row r="110" spans="1:7" ht="19.5" thickBot="1">
      <c r="A110" s="204"/>
      <c r="B110" s="205" t="s">
        <v>13</v>
      </c>
      <c r="C110" s="205" t="s">
        <v>14</v>
      </c>
      <c r="D110" s="205" t="s">
        <v>15</v>
      </c>
      <c r="E110" s="205"/>
      <c r="F110" s="205"/>
      <c r="G110" s="241"/>
    </row>
    <row r="111" spans="1:7" ht="19.5" thickBot="1">
      <c r="A111" s="176"/>
      <c r="B111" s="177" t="s">
        <v>40</v>
      </c>
      <c r="C111" s="178"/>
      <c r="D111" s="178"/>
      <c r="E111" s="177"/>
      <c r="F111" s="179">
        <v>0</v>
      </c>
      <c r="G111" s="180"/>
    </row>
    <row r="112" spans="1:7" ht="19.5" thickBot="1">
      <c r="A112" s="181"/>
      <c r="B112" s="182" t="s">
        <v>38</v>
      </c>
      <c r="C112" s="183"/>
      <c r="D112" s="183"/>
      <c r="E112" s="182"/>
      <c r="F112" s="184">
        <f>F111*1.18</f>
        <v>0</v>
      </c>
      <c r="G112" s="185"/>
    </row>
    <row r="113" spans="1:7" ht="18.75">
      <c r="A113" s="186"/>
      <c r="B113" s="187" t="s">
        <v>41</v>
      </c>
      <c r="C113" s="186"/>
      <c r="D113" s="188">
        <f>F106+F111</f>
        <v>3206.83</v>
      </c>
      <c r="E113" s="188"/>
      <c r="F113" s="188"/>
      <c r="G113" s="189"/>
    </row>
    <row r="114" spans="1:7" ht="18.75">
      <c r="A114" s="186"/>
      <c r="B114" s="187" t="s">
        <v>42</v>
      </c>
      <c r="C114" s="186"/>
      <c r="D114" s="696">
        <f>D113*1.18</f>
        <v>3784.0593999999996</v>
      </c>
      <c r="E114" s="696"/>
      <c r="F114" s="696"/>
      <c r="G114" s="189"/>
    </row>
    <row r="115" spans="1:7" ht="20.25">
      <c r="A115" s="699" t="s">
        <v>0</v>
      </c>
      <c r="B115" s="699"/>
      <c r="C115" s="699"/>
      <c r="D115" s="699"/>
      <c r="E115" s="699"/>
      <c r="F115" s="699"/>
      <c r="G115" s="699"/>
    </row>
    <row r="116" spans="1:7" ht="20.25">
      <c r="A116" s="729" t="s">
        <v>615</v>
      </c>
      <c r="B116" s="729"/>
      <c r="C116" s="729"/>
      <c r="D116" s="729"/>
      <c r="E116" s="729"/>
      <c r="F116" s="729"/>
      <c r="G116" s="729"/>
    </row>
    <row r="117" spans="1:7" ht="21" thickBot="1">
      <c r="A117" s="699" t="s">
        <v>71</v>
      </c>
      <c r="B117" s="699"/>
      <c r="C117" s="699"/>
      <c r="D117" s="699"/>
      <c r="E117" s="699"/>
      <c r="F117" s="699"/>
      <c r="G117" s="699"/>
    </row>
    <row r="118" spans="1:7" ht="19.5" thickBot="1">
      <c r="A118" s="700" t="s">
        <v>3</v>
      </c>
      <c r="B118" s="701"/>
      <c r="C118" s="701"/>
      <c r="D118" s="701"/>
      <c r="E118" s="701"/>
      <c r="F118" s="701"/>
      <c r="G118" s="702"/>
    </row>
    <row r="119" spans="1:7" ht="18.75">
      <c r="A119" s="104" t="s">
        <v>4</v>
      </c>
      <c r="B119" s="105" t="s">
        <v>5</v>
      </c>
      <c r="C119" s="105" t="s">
        <v>6</v>
      </c>
      <c r="D119" s="105" t="s">
        <v>7</v>
      </c>
      <c r="E119" s="105" t="s">
        <v>8</v>
      </c>
      <c r="F119" s="105" t="s">
        <v>9</v>
      </c>
      <c r="G119" s="106" t="s">
        <v>10</v>
      </c>
    </row>
    <row r="120" spans="1:7" ht="19.5" thickBot="1">
      <c r="A120" s="107"/>
      <c r="B120" s="108" t="s">
        <v>13</v>
      </c>
      <c r="C120" s="108" t="s">
        <v>14</v>
      </c>
      <c r="D120" s="108" t="s">
        <v>15</v>
      </c>
      <c r="E120" s="108"/>
      <c r="F120" s="108"/>
      <c r="G120" s="109"/>
    </row>
    <row r="121" spans="1:7" ht="19.5" thickBot="1">
      <c r="A121" s="141">
        <v>6</v>
      </c>
      <c r="B121" s="142" t="s">
        <v>32</v>
      </c>
      <c r="C121" s="143" t="s">
        <v>33</v>
      </c>
      <c r="D121" s="230">
        <v>13.2</v>
      </c>
      <c r="E121" s="197"/>
      <c r="F121" s="198">
        <v>11833.8068</v>
      </c>
      <c r="G121" s="147" t="s">
        <v>34</v>
      </c>
    </row>
    <row r="122" spans="1:7" ht="19.5" thickBot="1">
      <c r="A122" s="148">
        <v>7</v>
      </c>
      <c r="B122" s="149" t="s">
        <v>36</v>
      </c>
      <c r="C122" s="150" t="s">
        <v>33</v>
      </c>
      <c r="D122" s="197"/>
      <c r="E122" s="197"/>
      <c r="F122" s="198">
        <v>330.76</v>
      </c>
      <c r="G122" s="153" t="s">
        <v>34</v>
      </c>
    </row>
    <row r="123" spans="1:7" ht="19.5" thickBot="1">
      <c r="A123" s="154"/>
      <c r="B123" s="155" t="s">
        <v>37</v>
      </c>
      <c r="C123" s="156"/>
      <c r="D123" s="156"/>
      <c r="E123" s="157"/>
      <c r="F123" s="158">
        <f>F122+F121</f>
        <v>12164.5668</v>
      </c>
      <c r="G123" s="159"/>
    </row>
    <row r="124" spans="1:7" ht="19.5" thickBot="1">
      <c r="A124" s="160"/>
      <c r="B124" s="161" t="s">
        <v>38</v>
      </c>
      <c r="C124" s="162"/>
      <c r="D124" s="162"/>
      <c r="E124" s="163"/>
      <c r="F124" s="164">
        <f>F123*1.18</f>
        <v>14354.188824</v>
      </c>
      <c r="G124" s="165"/>
    </row>
    <row r="125" spans="1:7" ht="19.5" thickBot="1">
      <c r="A125" s="200" t="s">
        <v>39</v>
      </c>
      <c r="B125" s="201"/>
      <c r="C125" s="201"/>
      <c r="D125" s="202"/>
      <c r="E125" s="201"/>
      <c r="F125" s="201"/>
      <c r="G125" s="203"/>
    </row>
    <row r="126" spans="1:7" ht="18.75">
      <c r="A126" s="204" t="s">
        <v>4</v>
      </c>
      <c r="B126" s="205" t="s">
        <v>5</v>
      </c>
      <c r="C126" s="205" t="s">
        <v>6</v>
      </c>
      <c r="D126" s="205" t="s">
        <v>7</v>
      </c>
      <c r="E126" s="205" t="s">
        <v>8</v>
      </c>
      <c r="F126" s="205" t="s">
        <v>9</v>
      </c>
      <c r="G126" s="206" t="s">
        <v>10</v>
      </c>
    </row>
    <row r="127" spans="1:7" ht="19.5" thickBot="1">
      <c r="A127" s="173"/>
      <c r="B127" s="174" t="s">
        <v>13</v>
      </c>
      <c r="C127" s="174" t="s">
        <v>14</v>
      </c>
      <c r="D127" s="174" t="s">
        <v>15</v>
      </c>
      <c r="E127" s="174"/>
      <c r="F127" s="174"/>
      <c r="G127" s="175"/>
    </row>
    <row r="128" spans="1:7" ht="19.5" thickBot="1">
      <c r="A128" s="176"/>
      <c r="B128" s="177" t="s">
        <v>40</v>
      </c>
      <c r="C128" s="178"/>
      <c r="D128" s="178"/>
      <c r="E128" s="177"/>
      <c r="F128" s="179">
        <v>0</v>
      </c>
      <c r="G128" s="180"/>
    </row>
    <row r="129" spans="1:7" ht="19.5" thickBot="1">
      <c r="A129" s="181"/>
      <c r="B129" s="182" t="s">
        <v>38</v>
      </c>
      <c r="C129" s="183"/>
      <c r="D129" s="183"/>
      <c r="E129" s="182"/>
      <c r="F129" s="184">
        <f>F128*1.18</f>
        <v>0</v>
      </c>
      <c r="G129" s="185"/>
    </row>
    <row r="130" spans="1:7" ht="18.75">
      <c r="A130" s="186"/>
      <c r="B130" s="187" t="s">
        <v>41</v>
      </c>
      <c r="C130" s="186"/>
      <c r="D130" s="517">
        <f>F123+F128</f>
        <v>12164.5668</v>
      </c>
      <c r="E130" s="517"/>
      <c r="F130" s="517"/>
      <c r="G130" s="189"/>
    </row>
    <row r="131" spans="1:7" ht="18.75">
      <c r="A131" s="186"/>
      <c r="B131" s="187" t="s">
        <v>42</v>
      </c>
      <c r="C131" s="186"/>
      <c r="D131" s="696">
        <f>D130*1.18</f>
        <v>14354.188824</v>
      </c>
      <c r="E131" s="696"/>
      <c r="F131" s="696"/>
      <c r="G131" s="189"/>
    </row>
    <row r="132" spans="1:7" ht="20.25">
      <c r="A132" s="699" t="s">
        <v>0</v>
      </c>
      <c r="B132" s="699"/>
      <c r="C132" s="699"/>
      <c r="D132" s="699"/>
      <c r="E132" s="699"/>
      <c r="F132" s="699"/>
      <c r="G132" s="699"/>
    </row>
    <row r="133" spans="1:7" ht="20.25">
      <c r="A133" s="699" t="s">
        <v>628</v>
      </c>
      <c r="B133" s="699"/>
      <c r="C133" s="699"/>
      <c r="D133" s="699"/>
      <c r="E133" s="699"/>
      <c r="F133" s="699"/>
      <c r="G133" s="699"/>
    </row>
    <row r="134" spans="1:7" ht="21" thickBot="1">
      <c r="A134" s="699" t="s">
        <v>74</v>
      </c>
      <c r="B134" s="699"/>
      <c r="C134" s="699"/>
      <c r="D134" s="699"/>
      <c r="E134" s="699"/>
      <c r="F134" s="699"/>
      <c r="G134" s="699"/>
    </row>
    <row r="135" spans="1:7" ht="19.5" thickBot="1">
      <c r="A135" s="700" t="s">
        <v>3</v>
      </c>
      <c r="B135" s="701"/>
      <c r="C135" s="701"/>
      <c r="D135" s="701"/>
      <c r="E135" s="701"/>
      <c r="F135" s="701"/>
      <c r="G135" s="702"/>
    </row>
    <row r="136" spans="1:7" ht="18.75">
      <c r="A136" s="104" t="s">
        <v>4</v>
      </c>
      <c r="B136" s="105" t="s">
        <v>5</v>
      </c>
      <c r="C136" s="105" t="s">
        <v>6</v>
      </c>
      <c r="D136" s="105" t="s">
        <v>7</v>
      </c>
      <c r="E136" s="105" t="s">
        <v>8</v>
      </c>
      <c r="F136" s="105" t="s">
        <v>9</v>
      </c>
      <c r="G136" s="106" t="s">
        <v>10</v>
      </c>
    </row>
    <row r="137" spans="1:7" ht="19.5" thickBot="1">
      <c r="A137" s="107"/>
      <c r="B137" s="108" t="s">
        <v>13</v>
      </c>
      <c r="C137" s="108" t="s">
        <v>14</v>
      </c>
      <c r="D137" s="108" t="s">
        <v>15</v>
      </c>
      <c r="E137" s="108"/>
      <c r="F137" s="108"/>
      <c r="G137" s="109"/>
    </row>
    <row r="138" spans="1:7" ht="18.75">
      <c r="A138" s="110">
        <v>1</v>
      </c>
      <c r="B138" s="722" t="s">
        <v>16</v>
      </c>
      <c r="C138" s="722"/>
      <c r="D138" s="722"/>
      <c r="E138" s="722"/>
      <c r="F138" s="722"/>
      <c r="G138" s="723"/>
    </row>
    <row r="139" spans="1:7" ht="18.75">
      <c r="A139" s="117" t="s">
        <v>101</v>
      </c>
      <c r="B139" s="123" t="s">
        <v>616</v>
      </c>
      <c r="C139" s="124" t="s">
        <v>22</v>
      </c>
      <c r="D139" s="124">
        <v>3</v>
      </c>
      <c r="E139" s="125">
        <v>6575.18</v>
      </c>
      <c r="F139" s="310">
        <f>D139*E139</f>
        <v>19725.54</v>
      </c>
      <c r="G139" s="127" t="s">
        <v>629</v>
      </c>
    </row>
    <row r="140" spans="1:7" ht="18.75">
      <c r="A140" s="117" t="s">
        <v>103</v>
      </c>
      <c r="B140" s="123" t="s">
        <v>616</v>
      </c>
      <c r="C140" s="124" t="s">
        <v>22</v>
      </c>
      <c r="D140" s="124">
        <v>8</v>
      </c>
      <c r="E140" s="125">
        <v>73.28</v>
      </c>
      <c r="F140" s="126">
        <f>D140*E140</f>
        <v>586.24</v>
      </c>
      <c r="G140" s="127" t="s">
        <v>630</v>
      </c>
    </row>
    <row r="141" spans="1:7" ht="18.75">
      <c r="A141" s="117" t="s">
        <v>105</v>
      </c>
      <c r="B141" s="123" t="s">
        <v>616</v>
      </c>
      <c r="C141" s="124" t="s">
        <v>22</v>
      </c>
      <c r="D141" s="124">
        <v>1</v>
      </c>
      <c r="E141" s="125">
        <v>1181</v>
      </c>
      <c r="F141" s="126">
        <f>D141*E141</f>
        <v>1181</v>
      </c>
      <c r="G141" s="127" t="s">
        <v>631</v>
      </c>
    </row>
    <row r="142" spans="1:7" ht="18.75">
      <c r="A142" s="117" t="s">
        <v>107</v>
      </c>
      <c r="B142" s="123" t="s">
        <v>616</v>
      </c>
      <c r="C142" s="124" t="s">
        <v>49</v>
      </c>
      <c r="D142" s="124">
        <v>6</v>
      </c>
      <c r="E142" s="125">
        <v>128.59</v>
      </c>
      <c r="F142" s="126">
        <f>D142*E142</f>
        <v>771.54</v>
      </c>
      <c r="G142" s="227" t="s">
        <v>67</v>
      </c>
    </row>
    <row r="143" spans="1:7" ht="19.5" thickBot="1">
      <c r="A143" s="191"/>
      <c r="B143" s="192" t="s">
        <v>30</v>
      </c>
      <c r="C143" s="193" t="s">
        <v>22</v>
      </c>
      <c r="D143" s="194"/>
      <c r="E143" s="192"/>
      <c r="F143" s="195">
        <f>SUM(F139:F142)</f>
        <v>22264.320000000003</v>
      </c>
      <c r="G143" s="196"/>
    </row>
    <row r="144" spans="1:7" ht="18.75">
      <c r="A144" s="258">
        <v>2</v>
      </c>
      <c r="B144" s="724" t="s">
        <v>77</v>
      </c>
      <c r="C144" s="725"/>
      <c r="D144" s="725"/>
      <c r="E144" s="725"/>
      <c r="F144" s="725"/>
      <c r="G144" s="726"/>
    </row>
    <row r="145" spans="1:7" ht="19.5" thickBot="1">
      <c r="A145" s="259"/>
      <c r="B145" s="260"/>
      <c r="C145" s="261"/>
      <c r="D145" s="262"/>
      <c r="E145" s="263"/>
      <c r="F145" s="264"/>
      <c r="G145" s="265"/>
    </row>
    <row r="146" spans="1:7" ht="19.5" thickBot="1">
      <c r="A146" s="266"/>
      <c r="B146" s="267" t="s">
        <v>55</v>
      </c>
      <c r="C146" s="193" t="s">
        <v>19</v>
      </c>
      <c r="D146" s="268">
        <f>SUM(D145:D145)</f>
        <v>0</v>
      </c>
      <c r="E146" s="192"/>
      <c r="F146" s="195">
        <f>SUM(F145:F145)</f>
        <v>0</v>
      </c>
      <c r="G146" s="196"/>
    </row>
    <row r="147" spans="1:7" ht="19.5" thickBot="1">
      <c r="A147" s="135"/>
      <c r="B147" s="136" t="s">
        <v>31</v>
      </c>
      <c r="C147" s="136"/>
      <c r="D147" s="137"/>
      <c r="E147" s="138"/>
      <c r="F147" s="139">
        <f>F143+F146</f>
        <v>22264.320000000003</v>
      </c>
      <c r="G147" s="140"/>
    </row>
    <row r="148" spans="1:7" ht="19.5" thickBot="1">
      <c r="A148" s="141">
        <v>3</v>
      </c>
      <c r="B148" s="142" t="s">
        <v>32</v>
      </c>
      <c r="C148" s="143" t="s">
        <v>33</v>
      </c>
      <c r="D148" s="230">
        <v>7</v>
      </c>
      <c r="E148" s="197"/>
      <c r="F148" s="198">
        <v>5891.7649</v>
      </c>
      <c r="G148" s="147" t="s">
        <v>34</v>
      </c>
    </row>
    <row r="149" spans="1:7" ht="19.5" thickBot="1">
      <c r="A149" s="148">
        <v>4</v>
      </c>
      <c r="B149" s="149" t="s">
        <v>36</v>
      </c>
      <c r="C149" s="150" t="s">
        <v>33</v>
      </c>
      <c r="D149" s="197">
        <v>1</v>
      </c>
      <c r="E149" s="197"/>
      <c r="F149" s="199">
        <v>708.14</v>
      </c>
      <c r="G149" s="153" t="s">
        <v>34</v>
      </c>
    </row>
    <row r="150" spans="1:7" ht="19.5" thickBot="1">
      <c r="A150" s="154"/>
      <c r="B150" s="155" t="s">
        <v>37</v>
      </c>
      <c r="C150" s="156"/>
      <c r="D150" s="156"/>
      <c r="E150" s="157"/>
      <c r="F150" s="158">
        <f>F147+F148+F149</f>
        <v>28864.2249</v>
      </c>
      <c r="G150" s="159"/>
    </row>
    <row r="151" spans="1:7" ht="19.5" thickBot="1">
      <c r="A151" s="160"/>
      <c r="B151" s="161" t="s">
        <v>38</v>
      </c>
      <c r="C151" s="162"/>
      <c r="D151" s="162"/>
      <c r="E151" s="163"/>
      <c r="F151" s="164">
        <f>F150*1.18</f>
        <v>34059.785382</v>
      </c>
      <c r="G151" s="165"/>
    </row>
    <row r="152" spans="1:7" ht="19.5" thickBot="1">
      <c r="A152" s="200" t="s">
        <v>39</v>
      </c>
      <c r="B152" s="201"/>
      <c r="C152" s="201"/>
      <c r="D152" s="202"/>
      <c r="E152" s="201"/>
      <c r="F152" s="201"/>
      <c r="G152" s="203"/>
    </row>
    <row r="153" spans="1:7" ht="18.75">
      <c r="A153" s="204" t="s">
        <v>4</v>
      </c>
      <c r="B153" s="205" t="s">
        <v>5</v>
      </c>
      <c r="C153" s="205" t="s">
        <v>6</v>
      </c>
      <c r="D153" s="205" t="s">
        <v>7</v>
      </c>
      <c r="E153" s="205" t="s">
        <v>8</v>
      </c>
      <c r="F153" s="205" t="s">
        <v>9</v>
      </c>
      <c r="G153" s="206" t="s">
        <v>10</v>
      </c>
    </row>
    <row r="154" spans="1:7" ht="19.5" thickBot="1">
      <c r="A154" s="173"/>
      <c r="B154" s="174" t="s">
        <v>13</v>
      </c>
      <c r="C154" s="174" t="s">
        <v>14</v>
      </c>
      <c r="D154" s="174" t="s">
        <v>15</v>
      </c>
      <c r="E154" s="174"/>
      <c r="F154" s="174"/>
      <c r="G154" s="175"/>
    </row>
    <row r="155" spans="1:7" ht="19.5" thickBot="1">
      <c r="A155" s="176"/>
      <c r="B155" s="177" t="s">
        <v>40</v>
      </c>
      <c r="C155" s="178"/>
      <c r="D155" s="178"/>
      <c r="E155" s="177"/>
      <c r="F155" s="179">
        <v>0</v>
      </c>
      <c r="G155" s="180"/>
    </row>
    <row r="156" spans="1:7" ht="19.5" thickBot="1">
      <c r="A156" s="181"/>
      <c r="B156" s="182" t="s">
        <v>38</v>
      </c>
      <c r="C156" s="183"/>
      <c r="D156" s="183"/>
      <c r="E156" s="182"/>
      <c r="F156" s="184">
        <f>F155*1.18</f>
        <v>0</v>
      </c>
      <c r="G156" s="185"/>
    </row>
    <row r="157" spans="1:7" ht="18.75">
      <c r="A157" s="186"/>
      <c r="B157" s="187" t="s">
        <v>41</v>
      </c>
      <c r="C157" s="186"/>
      <c r="D157" s="188">
        <f>F150+F155</f>
        <v>28864.2249</v>
      </c>
      <c r="E157" s="188"/>
      <c r="F157" s="188"/>
      <c r="G157" s="189"/>
    </row>
    <row r="158" spans="1:7" ht="18.75">
      <c r="A158" s="186"/>
      <c r="B158" s="187" t="s">
        <v>42</v>
      </c>
      <c r="C158" s="186"/>
      <c r="D158" s="696">
        <f>D157*1.18</f>
        <v>34059.785382</v>
      </c>
      <c r="E158" s="696"/>
      <c r="F158" s="696"/>
      <c r="G158" s="189"/>
    </row>
    <row r="159" spans="1:7" ht="20.25">
      <c r="A159" s="699" t="s">
        <v>0</v>
      </c>
      <c r="B159" s="699"/>
      <c r="C159" s="699"/>
      <c r="D159" s="699"/>
      <c r="E159" s="699"/>
      <c r="F159" s="699"/>
      <c r="G159" s="699"/>
    </row>
    <row r="160" spans="1:7" ht="20.25">
      <c r="A160" s="699" t="s">
        <v>628</v>
      </c>
      <c r="B160" s="699"/>
      <c r="C160" s="699"/>
      <c r="D160" s="699"/>
      <c r="E160" s="699"/>
      <c r="F160" s="699"/>
      <c r="G160" s="699"/>
    </row>
    <row r="161" spans="1:7" ht="21" thickBot="1">
      <c r="A161" s="699" t="s">
        <v>80</v>
      </c>
      <c r="B161" s="699"/>
      <c r="C161" s="699"/>
      <c r="D161" s="699"/>
      <c r="E161" s="699"/>
      <c r="F161" s="699"/>
      <c r="G161" s="699"/>
    </row>
    <row r="162" spans="1:7" ht="19.5" thickBot="1">
      <c r="A162" s="700" t="s">
        <v>3</v>
      </c>
      <c r="B162" s="701"/>
      <c r="C162" s="701"/>
      <c r="D162" s="701"/>
      <c r="E162" s="701"/>
      <c r="F162" s="701"/>
      <c r="G162" s="702"/>
    </row>
    <row r="163" spans="1:7" ht="18.75">
      <c r="A163" s="104" t="s">
        <v>4</v>
      </c>
      <c r="B163" s="105" t="s">
        <v>5</v>
      </c>
      <c r="C163" s="105" t="s">
        <v>6</v>
      </c>
      <c r="D163" s="105" t="s">
        <v>7</v>
      </c>
      <c r="E163" s="105" t="s">
        <v>8</v>
      </c>
      <c r="F163" s="105" t="s">
        <v>9</v>
      </c>
      <c r="G163" s="106" t="s">
        <v>10</v>
      </c>
    </row>
    <row r="164" spans="1:7" ht="19.5" thickBot="1">
      <c r="A164" s="107"/>
      <c r="B164" s="108" t="s">
        <v>13</v>
      </c>
      <c r="C164" s="108" t="s">
        <v>14</v>
      </c>
      <c r="D164" s="108" t="s">
        <v>15</v>
      </c>
      <c r="E164" s="108"/>
      <c r="F164" s="108"/>
      <c r="G164" s="109"/>
    </row>
    <row r="165" spans="1:7" ht="19.5" thickBot="1">
      <c r="A165" s="219">
        <v>2</v>
      </c>
      <c r="B165" s="697" t="s">
        <v>16</v>
      </c>
      <c r="C165" s="697"/>
      <c r="D165" s="697"/>
      <c r="E165" s="697"/>
      <c r="F165" s="697"/>
      <c r="G165" s="698"/>
    </row>
    <row r="166" spans="1:7" ht="18.75">
      <c r="A166" s="221" t="s">
        <v>305</v>
      </c>
      <c r="B166" s="647" t="s">
        <v>616</v>
      </c>
      <c r="C166" s="223" t="s">
        <v>22</v>
      </c>
      <c r="D166" s="223">
        <v>1</v>
      </c>
      <c r="E166" s="224">
        <v>273.67</v>
      </c>
      <c r="F166" s="225">
        <f>D166*E166</f>
        <v>273.67</v>
      </c>
      <c r="G166" s="226" t="s">
        <v>632</v>
      </c>
    </row>
    <row r="167" spans="1:7" ht="19.5" thickBot="1">
      <c r="A167" s="117" t="s">
        <v>307</v>
      </c>
      <c r="B167" s="426" t="s">
        <v>616</v>
      </c>
      <c r="C167" s="124" t="s">
        <v>49</v>
      </c>
      <c r="D167" s="124">
        <v>30</v>
      </c>
      <c r="E167" s="125">
        <v>128.59</v>
      </c>
      <c r="F167" s="126">
        <f>D167*E167</f>
        <v>3857.7000000000003</v>
      </c>
      <c r="G167" s="227" t="s">
        <v>633</v>
      </c>
    </row>
    <row r="168" spans="1:7" ht="19.5" thickBot="1">
      <c r="A168" s="214"/>
      <c r="B168" s="215" t="s">
        <v>30</v>
      </c>
      <c r="C168" s="216" t="s">
        <v>22</v>
      </c>
      <c r="D168" s="229"/>
      <c r="E168" s="215"/>
      <c r="F168" s="217">
        <f>SUM(F166:F167)</f>
        <v>4131.37</v>
      </c>
      <c r="G168" s="218"/>
    </row>
    <row r="169" spans="1:7" ht="19.5" thickBot="1">
      <c r="A169" s="135"/>
      <c r="B169" s="136" t="s">
        <v>31</v>
      </c>
      <c r="C169" s="136"/>
      <c r="D169" s="137"/>
      <c r="E169" s="138"/>
      <c r="F169" s="139">
        <f>F168</f>
        <v>4131.37</v>
      </c>
      <c r="G169" s="140"/>
    </row>
    <row r="170" spans="1:7" ht="19.5" thickBot="1">
      <c r="A170" s="141">
        <v>4</v>
      </c>
      <c r="B170" s="142" t="s">
        <v>32</v>
      </c>
      <c r="C170" s="143" t="s">
        <v>33</v>
      </c>
      <c r="D170" s="230">
        <v>9</v>
      </c>
      <c r="E170" s="197"/>
      <c r="F170" s="198">
        <v>11694.506300000001</v>
      </c>
      <c r="G170" s="147" t="s">
        <v>34</v>
      </c>
    </row>
    <row r="171" spans="1:7" ht="19.5" thickBot="1">
      <c r="A171" s="148">
        <v>5</v>
      </c>
      <c r="B171" s="149" t="s">
        <v>36</v>
      </c>
      <c r="C171" s="150" t="s">
        <v>33</v>
      </c>
      <c r="D171" s="197">
        <v>10.5</v>
      </c>
      <c r="E171" s="197"/>
      <c r="F171" s="199">
        <v>3682.77</v>
      </c>
      <c r="G171" s="153" t="s">
        <v>34</v>
      </c>
    </row>
    <row r="172" spans="1:7" ht="19.5" thickBot="1">
      <c r="A172" s="154"/>
      <c r="B172" s="155" t="s">
        <v>37</v>
      </c>
      <c r="C172" s="156"/>
      <c r="D172" s="156"/>
      <c r="E172" s="157"/>
      <c r="F172" s="158">
        <f>F169+F170+F171</f>
        <v>19508.6463</v>
      </c>
      <c r="G172" s="159"/>
    </row>
    <row r="173" spans="1:7" ht="19.5" thickBot="1">
      <c r="A173" s="160"/>
      <c r="B173" s="161" t="s">
        <v>38</v>
      </c>
      <c r="C173" s="162"/>
      <c r="D173" s="162"/>
      <c r="E173" s="163"/>
      <c r="F173" s="164">
        <f>F172*1.18</f>
        <v>23020.202633999997</v>
      </c>
      <c r="G173" s="165"/>
    </row>
    <row r="174" spans="1:7" ht="18.75">
      <c r="A174" s="186"/>
      <c r="B174" s="187" t="s">
        <v>41</v>
      </c>
      <c r="C174" s="186"/>
      <c r="D174" s="188">
        <f>F172</f>
        <v>19508.6463</v>
      </c>
      <c r="E174" s="188"/>
      <c r="F174" s="188"/>
      <c r="G174" s="189"/>
    </row>
    <row r="175" spans="1:7" ht="18.75">
      <c r="A175" s="186"/>
      <c r="B175" s="187" t="s">
        <v>42</v>
      </c>
      <c r="C175" s="186"/>
      <c r="D175" s="696">
        <f>D174*1.18</f>
        <v>23020.202633999997</v>
      </c>
      <c r="E175" s="696"/>
      <c r="F175" s="696"/>
      <c r="G175" s="189"/>
    </row>
    <row r="176" spans="1:7" ht="20.25">
      <c r="A176" s="699" t="s">
        <v>0</v>
      </c>
      <c r="B176" s="699"/>
      <c r="C176" s="699"/>
      <c r="D176" s="699"/>
      <c r="E176" s="699"/>
      <c r="F176" s="699"/>
      <c r="G176" s="699"/>
    </row>
    <row r="177" spans="1:7" ht="20.25">
      <c r="A177" s="699" t="s">
        <v>628</v>
      </c>
      <c r="B177" s="699"/>
      <c r="C177" s="699"/>
      <c r="D177" s="699"/>
      <c r="E177" s="699"/>
      <c r="F177" s="699"/>
      <c r="G177" s="699"/>
    </row>
    <row r="178" spans="1:7" ht="21" thickBot="1">
      <c r="A178" s="699" t="s">
        <v>85</v>
      </c>
      <c r="B178" s="699"/>
      <c r="C178" s="699"/>
      <c r="D178" s="699"/>
      <c r="E178" s="699"/>
      <c r="F178" s="699"/>
      <c r="G178" s="699"/>
    </row>
    <row r="179" spans="1:7" ht="19.5" thickBot="1">
      <c r="A179" s="708" t="s">
        <v>3</v>
      </c>
      <c r="B179" s="709"/>
      <c r="C179" s="709"/>
      <c r="D179" s="709"/>
      <c r="E179" s="709"/>
      <c r="F179" s="709"/>
      <c r="G179" s="710"/>
    </row>
    <row r="180" spans="1:7" ht="18.75">
      <c r="A180" s="104" t="s">
        <v>4</v>
      </c>
      <c r="B180" s="105" t="s">
        <v>5</v>
      </c>
      <c r="C180" s="105" t="s">
        <v>6</v>
      </c>
      <c r="D180" s="105" t="s">
        <v>7</v>
      </c>
      <c r="E180" s="105" t="s">
        <v>8</v>
      </c>
      <c r="F180" s="105" t="s">
        <v>9</v>
      </c>
      <c r="G180" s="106" t="s">
        <v>10</v>
      </c>
    </row>
    <row r="181" spans="1:7" ht="19.5" thickBot="1">
      <c r="A181" s="107"/>
      <c r="B181" s="108" t="s">
        <v>13</v>
      </c>
      <c r="C181" s="108" t="s">
        <v>14</v>
      </c>
      <c r="D181" s="108" t="s">
        <v>15</v>
      </c>
      <c r="E181" s="108"/>
      <c r="F181" s="108"/>
      <c r="G181" s="109"/>
    </row>
    <row r="182" spans="1:7" ht="18.75">
      <c r="A182" s="368">
        <v>1</v>
      </c>
      <c r="B182" s="613" t="s">
        <v>634</v>
      </c>
      <c r="C182" s="614"/>
      <c r="D182" s="614"/>
      <c r="E182" s="614"/>
      <c r="F182" s="614"/>
      <c r="G182" s="615"/>
    </row>
    <row r="183" spans="1:7" ht="19.5" thickBot="1">
      <c r="A183" s="446">
        <v>1</v>
      </c>
      <c r="B183" s="421" t="s">
        <v>616</v>
      </c>
      <c r="C183" s="447" t="s">
        <v>19</v>
      </c>
      <c r="D183" s="447">
        <v>10.4</v>
      </c>
      <c r="E183" s="649">
        <v>801</v>
      </c>
      <c r="F183" s="284">
        <f>D183*E183</f>
        <v>8330.4</v>
      </c>
      <c r="G183" s="451" t="s">
        <v>635</v>
      </c>
    </row>
    <row r="184" spans="1:7" ht="19.5" thickBot="1">
      <c r="A184" s="415"/>
      <c r="B184" s="617" t="s">
        <v>55</v>
      </c>
      <c r="C184" s="618" t="s">
        <v>19</v>
      </c>
      <c r="D184" s="619">
        <f>SUM(D183)</f>
        <v>10.4</v>
      </c>
      <c r="E184" s="620"/>
      <c r="F184" s="621">
        <f>SUM(F183)</f>
        <v>8330.4</v>
      </c>
      <c r="G184" s="622"/>
    </row>
    <row r="185" spans="1:7" ht="18.75">
      <c r="A185" s="368">
        <v>3</v>
      </c>
      <c r="B185" s="613" t="s">
        <v>457</v>
      </c>
      <c r="C185" s="614"/>
      <c r="D185" s="614"/>
      <c r="E185" s="614"/>
      <c r="F185" s="614"/>
      <c r="G185" s="615"/>
    </row>
    <row r="186" spans="1:7" ht="19.5" thickBot="1">
      <c r="A186" s="446">
        <v>1</v>
      </c>
      <c r="B186" s="421" t="s">
        <v>616</v>
      </c>
      <c r="C186" s="447" t="s">
        <v>33</v>
      </c>
      <c r="D186" s="447">
        <v>42</v>
      </c>
      <c r="E186" s="649">
        <v>447</v>
      </c>
      <c r="F186" s="284">
        <f>D186*E186</f>
        <v>18774</v>
      </c>
      <c r="G186" s="451"/>
    </row>
    <row r="187" spans="1:7" ht="19.5" thickBot="1">
      <c r="A187" s="415"/>
      <c r="B187" s="617" t="s">
        <v>55</v>
      </c>
      <c r="C187" s="618" t="s">
        <v>33</v>
      </c>
      <c r="D187" s="619">
        <f>SUM(D186)</f>
        <v>42</v>
      </c>
      <c r="E187" s="620"/>
      <c r="F187" s="621">
        <f>SUM(F186)</f>
        <v>18774</v>
      </c>
      <c r="G187" s="622"/>
    </row>
    <row r="188" spans="1:7" ht="19.5" thickBot="1">
      <c r="A188" s="219">
        <v>4</v>
      </c>
      <c r="B188" s="220" t="s">
        <v>16</v>
      </c>
      <c r="C188" s="711"/>
      <c r="D188" s="712"/>
      <c r="E188" s="712"/>
      <c r="F188" s="712"/>
      <c r="G188" s="713"/>
    </row>
    <row r="189" spans="1:7" ht="19.5" thickBot="1">
      <c r="A189" s="427">
        <v>42</v>
      </c>
      <c r="B189" s="428" t="s">
        <v>616</v>
      </c>
      <c r="C189" s="429" t="s">
        <v>22</v>
      </c>
      <c r="D189" s="429">
        <v>6</v>
      </c>
      <c r="E189" s="428">
        <v>248.92</v>
      </c>
      <c r="F189" s="284">
        <f>D189*E189</f>
        <v>1493.52</v>
      </c>
      <c r="G189" s="430" t="s">
        <v>636</v>
      </c>
    </row>
    <row r="190" spans="1:7" ht="19.5" thickBot="1">
      <c r="A190" s="285"/>
      <c r="B190" s="286" t="s">
        <v>30</v>
      </c>
      <c r="C190" s="286"/>
      <c r="D190" s="287">
        <v>98</v>
      </c>
      <c r="E190" s="286"/>
      <c r="F190" s="288">
        <f>SUM(F189:F189)</f>
        <v>1493.52</v>
      </c>
      <c r="G190" s="289"/>
    </row>
    <row r="191" spans="1:7" ht="19.5" thickBot="1">
      <c r="A191" s="290"/>
      <c r="B191" s="286" t="s">
        <v>31</v>
      </c>
      <c r="C191" s="286"/>
      <c r="D191" s="286"/>
      <c r="E191" s="286"/>
      <c r="F191" s="288">
        <f>F184+F187+F190</f>
        <v>28597.920000000002</v>
      </c>
      <c r="G191" s="291"/>
    </row>
    <row r="192" spans="1:7" ht="19.5" thickBot="1">
      <c r="A192" s="292">
        <v>6</v>
      </c>
      <c r="B192" s="293" t="s">
        <v>32</v>
      </c>
      <c r="C192" s="287" t="s">
        <v>33</v>
      </c>
      <c r="D192" s="294">
        <v>1.5</v>
      </c>
      <c r="E192" s="286"/>
      <c r="F192" s="295">
        <v>5364.06105</v>
      </c>
      <c r="G192" s="291" t="s">
        <v>34</v>
      </c>
    </row>
    <row r="193" spans="1:7" ht="19.5" thickBot="1">
      <c r="A193" s="296">
        <v>7</v>
      </c>
      <c r="B193" s="297" t="s">
        <v>36</v>
      </c>
      <c r="C193" s="298" t="s">
        <v>33</v>
      </c>
      <c r="D193" s="298">
        <v>14.5</v>
      </c>
      <c r="E193" s="299"/>
      <c r="F193" s="299">
        <v>7559.05</v>
      </c>
      <c r="G193" s="300" t="s">
        <v>34</v>
      </c>
    </row>
    <row r="194" spans="1:7" ht="19.5" thickBot="1">
      <c r="A194" s="290"/>
      <c r="B194" s="301" t="s">
        <v>37</v>
      </c>
      <c r="C194" s="286"/>
      <c r="D194" s="286"/>
      <c r="E194" s="286"/>
      <c r="F194" s="302">
        <f>F191+F192+F193</f>
        <v>41521.031050000005</v>
      </c>
      <c r="G194" s="291"/>
    </row>
    <row r="195" spans="1:7" ht="19.5" thickBot="1">
      <c r="A195" s="290"/>
      <c r="B195" s="286" t="s">
        <v>38</v>
      </c>
      <c r="C195" s="286"/>
      <c r="D195" s="286"/>
      <c r="E195" s="286"/>
      <c r="F195" s="288">
        <f>F194*1.18</f>
        <v>48994.816639000004</v>
      </c>
      <c r="G195" s="291"/>
    </row>
    <row r="196" spans="1:7" ht="19.5" thickBot="1">
      <c r="A196" s="200" t="s">
        <v>39</v>
      </c>
      <c r="B196" s="201"/>
      <c r="C196" s="201"/>
      <c r="D196" s="202"/>
      <c r="E196" s="201"/>
      <c r="F196" s="201"/>
      <c r="G196" s="203"/>
    </row>
    <row r="197" spans="1:7" ht="12.75">
      <c r="A197" s="714" t="s">
        <v>4</v>
      </c>
      <c r="B197" s="716" t="s">
        <v>90</v>
      </c>
      <c r="C197" s="718" t="s">
        <v>91</v>
      </c>
      <c r="D197" s="720" t="s">
        <v>92</v>
      </c>
      <c r="E197" s="718" t="s">
        <v>8</v>
      </c>
      <c r="F197" s="718" t="s">
        <v>9</v>
      </c>
      <c r="G197" s="706" t="s">
        <v>10</v>
      </c>
    </row>
    <row r="198" spans="1:7" ht="13.5" thickBot="1">
      <c r="A198" s="715"/>
      <c r="B198" s="717"/>
      <c r="C198" s="719"/>
      <c r="D198" s="721"/>
      <c r="E198" s="719"/>
      <c r="F198" s="719"/>
      <c r="G198" s="707"/>
    </row>
    <row r="199" spans="1:7" ht="19.5" thickBot="1">
      <c r="A199" s="292">
        <v>1</v>
      </c>
      <c r="B199" s="293" t="s">
        <v>68</v>
      </c>
      <c r="C199" s="293"/>
      <c r="D199" s="293"/>
      <c r="E199" s="286"/>
      <c r="F199" s="286"/>
      <c r="G199" s="291"/>
    </row>
    <row r="200" spans="1:7" ht="19.5" thickBot="1">
      <c r="A200" s="518">
        <v>10</v>
      </c>
      <c r="B200" s="519" t="s">
        <v>616</v>
      </c>
      <c r="C200" s="519" t="s">
        <v>19</v>
      </c>
      <c r="D200" s="519">
        <v>0.78</v>
      </c>
      <c r="E200" s="519">
        <v>659.933</v>
      </c>
      <c r="F200" s="519">
        <v>514.75</v>
      </c>
      <c r="G200" s="521" t="s">
        <v>637</v>
      </c>
    </row>
    <row r="201" spans="1:7" ht="19.5" thickBot="1">
      <c r="A201" s="176"/>
      <c r="B201" s="286" t="s">
        <v>55</v>
      </c>
      <c r="C201" s="286"/>
      <c r="D201" s="286"/>
      <c r="E201" s="286"/>
      <c r="F201" s="288">
        <f>SUM(F200:F200)</f>
        <v>514.75</v>
      </c>
      <c r="G201" s="291"/>
    </row>
    <row r="202" spans="1:7" ht="19.5" thickBot="1">
      <c r="A202" s="292">
        <v>3</v>
      </c>
      <c r="B202" s="293" t="s">
        <v>183</v>
      </c>
      <c r="C202" s="293"/>
      <c r="D202" s="293"/>
      <c r="E202" s="286"/>
      <c r="F202" s="286"/>
      <c r="G202" s="291"/>
    </row>
    <row r="203" spans="1:7" ht="19.5" thickBot="1">
      <c r="A203" s="427">
        <v>2</v>
      </c>
      <c r="B203" s="428" t="s">
        <v>616</v>
      </c>
      <c r="C203" s="428" t="s">
        <v>19</v>
      </c>
      <c r="D203" s="428">
        <v>33</v>
      </c>
      <c r="E203" s="428">
        <v>196.06</v>
      </c>
      <c r="F203" s="552">
        <v>6469.98</v>
      </c>
      <c r="G203" s="430" t="s">
        <v>184</v>
      </c>
    </row>
    <row r="204" spans="1:7" ht="19.5" thickBot="1">
      <c r="A204" s="290"/>
      <c r="B204" s="286" t="s">
        <v>55</v>
      </c>
      <c r="C204" s="286" t="s">
        <v>19</v>
      </c>
      <c r="D204" s="286">
        <v>91.8</v>
      </c>
      <c r="E204" s="286"/>
      <c r="F204" s="288">
        <f>SUM(F203:F203)</f>
        <v>6469.98</v>
      </c>
      <c r="G204" s="291"/>
    </row>
    <row r="205" spans="1:7" ht="19.5" thickBot="1">
      <c r="A205" s="290"/>
      <c r="B205" s="301" t="s">
        <v>40</v>
      </c>
      <c r="C205" s="286"/>
      <c r="D205" s="286"/>
      <c r="E205" s="286"/>
      <c r="F205" s="302">
        <f>F201+F204</f>
        <v>6984.73</v>
      </c>
      <c r="G205" s="291"/>
    </row>
    <row r="206" spans="1:7" ht="19.5" thickBot="1">
      <c r="A206" s="290"/>
      <c r="B206" s="286" t="s">
        <v>38</v>
      </c>
      <c r="C206" s="286"/>
      <c r="D206" s="286"/>
      <c r="E206" s="286"/>
      <c r="F206" s="288">
        <f>F205*1.18</f>
        <v>8241.981399999999</v>
      </c>
      <c r="G206" s="291"/>
    </row>
    <row r="207" spans="1:7" ht="18.75">
      <c r="A207" s="187"/>
      <c r="B207" s="187" t="s">
        <v>41</v>
      </c>
      <c r="C207" s="187"/>
      <c r="D207" s="307"/>
      <c r="E207" s="308">
        <f>F205+F194</f>
        <v>48505.76105</v>
      </c>
      <c r="F207" s="187"/>
      <c r="G207" s="187"/>
    </row>
    <row r="208" spans="1:7" ht="18.75">
      <c r="A208" s="187"/>
      <c r="B208" s="187" t="s">
        <v>42</v>
      </c>
      <c r="C208" s="187"/>
      <c r="D208" s="307">
        <f>E207*1.18</f>
        <v>57236.798039</v>
      </c>
      <c r="E208" s="187"/>
      <c r="F208" s="187"/>
      <c r="G208" s="187"/>
    </row>
    <row r="209" spans="1:7" ht="20.25">
      <c r="A209" s="699" t="s">
        <v>0</v>
      </c>
      <c r="B209" s="699"/>
      <c r="C209" s="699"/>
      <c r="D209" s="699"/>
      <c r="E209" s="699"/>
      <c r="F209" s="699"/>
      <c r="G209" s="699"/>
    </row>
    <row r="210" spans="1:7" ht="20.25">
      <c r="A210" s="699" t="s">
        <v>628</v>
      </c>
      <c r="B210" s="699"/>
      <c r="C210" s="699"/>
      <c r="D210" s="699"/>
      <c r="E210" s="699"/>
      <c r="F210" s="699"/>
      <c r="G210" s="699"/>
    </row>
    <row r="211" spans="1:7" ht="21" thickBot="1">
      <c r="A211" s="699" t="s">
        <v>94</v>
      </c>
      <c r="B211" s="699"/>
      <c r="C211" s="699"/>
      <c r="D211" s="699"/>
      <c r="E211" s="699"/>
      <c r="F211" s="699"/>
      <c r="G211" s="699"/>
    </row>
    <row r="212" spans="1:7" ht="19.5" thickBot="1">
      <c r="A212" s="700" t="s">
        <v>3</v>
      </c>
      <c r="B212" s="701"/>
      <c r="C212" s="701"/>
      <c r="D212" s="701"/>
      <c r="E212" s="701"/>
      <c r="F212" s="701"/>
      <c r="G212" s="702"/>
    </row>
    <row r="213" spans="1:7" ht="18.75">
      <c r="A213" s="104" t="s">
        <v>4</v>
      </c>
      <c r="B213" s="105" t="s">
        <v>5</v>
      </c>
      <c r="C213" s="105" t="s">
        <v>6</v>
      </c>
      <c r="D213" s="105" t="s">
        <v>7</v>
      </c>
      <c r="E213" s="105" t="s">
        <v>8</v>
      </c>
      <c r="F213" s="105" t="s">
        <v>9</v>
      </c>
      <c r="G213" s="106" t="s">
        <v>10</v>
      </c>
    </row>
    <row r="214" spans="1:7" ht="19.5" thickBot="1">
      <c r="A214" s="107"/>
      <c r="B214" s="108" t="s">
        <v>13</v>
      </c>
      <c r="C214" s="108" t="s">
        <v>14</v>
      </c>
      <c r="D214" s="108" t="s">
        <v>15</v>
      </c>
      <c r="E214" s="108"/>
      <c r="F214" s="108"/>
      <c r="G214" s="109"/>
    </row>
    <row r="215" spans="1:7" ht="19.5" thickBot="1">
      <c r="A215" s="368">
        <v>1</v>
      </c>
      <c r="B215" s="782" t="s">
        <v>497</v>
      </c>
      <c r="C215" s="783"/>
      <c r="D215" s="783"/>
      <c r="E215" s="783"/>
      <c r="F215" s="783"/>
      <c r="G215" s="784"/>
    </row>
    <row r="216" spans="1:7" ht="19.5" thickBot="1">
      <c r="A216" s="269">
        <v>1</v>
      </c>
      <c r="B216" s="112" t="s">
        <v>616</v>
      </c>
      <c r="C216" s="271" t="s">
        <v>19</v>
      </c>
      <c r="D216" s="271">
        <v>5.12</v>
      </c>
      <c r="E216" s="679"/>
      <c r="F216" s="680">
        <v>3645.9</v>
      </c>
      <c r="G216" s="275" t="s">
        <v>99</v>
      </c>
    </row>
    <row r="217" spans="1:7" ht="19.5" thickBot="1">
      <c r="A217" s="415"/>
      <c r="B217" s="617" t="s">
        <v>55</v>
      </c>
      <c r="C217" s="216" t="s">
        <v>19</v>
      </c>
      <c r="D217" s="619">
        <f>SUM(D216:D216)</f>
        <v>5.12</v>
      </c>
      <c r="E217" s="651"/>
      <c r="F217" s="621">
        <f>SUM(F216:F216)</f>
        <v>3645.9</v>
      </c>
      <c r="G217" s="622"/>
    </row>
    <row r="218" spans="1:7" ht="19.5" thickBot="1">
      <c r="A218" s="219">
        <v>2</v>
      </c>
      <c r="B218" s="697" t="s">
        <v>16</v>
      </c>
      <c r="C218" s="697"/>
      <c r="D218" s="697"/>
      <c r="E218" s="697"/>
      <c r="F218" s="697"/>
      <c r="G218" s="698"/>
    </row>
    <row r="219" spans="1:7" ht="18.75">
      <c r="A219" s="117" t="s">
        <v>638</v>
      </c>
      <c r="B219" s="553" t="s">
        <v>616</v>
      </c>
      <c r="C219" s="124" t="s">
        <v>22</v>
      </c>
      <c r="D219" s="124">
        <v>1</v>
      </c>
      <c r="E219" s="125">
        <v>423.61</v>
      </c>
      <c r="F219" s="126">
        <f>D219*E219</f>
        <v>423.61</v>
      </c>
      <c r="G219" s="311" t="s">
        <v>639</v>
      </c>
    </row>
    <row r="220" spans="1:7" ht="18.75">
      <c r="A220" s="117" t="s">
        <v>640</v>
      </c>
      <c r="B220" s="553" t="s">
        <v>616</v>
      </c>
      <c r="C220" s="124" t="s">
        <v>22</v>
      </c>
      <c r="D220" s="124">
        <v>1</v>
      </c>
      <c r="E220" s="125">
        <v>560.01</v>
      </c>
      <c r="F220" s="126">
        <f>D220*E220</f>
        <v>560.01</v>
      </c>
      <c r="G220" s="311" t="s">
        <v>641</v>
      </c>
    </row>
    <row r="221" spans="1:7" ht="19.5" thickBot="1">
      <c r="A221" s="117" t="s">
        <v>642</v>
      </c>
      <c r="B221" s="553" t="s">
        <v>616</v>
      </c>
      <c r="C221" s="124" t="s">
        <v>19</v>
      </c>
      <c r="D221" s="124">
        <v>0.7</v>
      </c>
      <c r="E221" s="125">
        <v>1016.43</v>
      </c>
      <c r="F221" s="126">
        <f>D221*E221</f>
        <v>711.501</v>
      </c>
      <c r="G221" s="311" t="s">
        <v>643</v>
      </c>
    </row>
    <row r="222" spans="1:7" ht="19.5" thickBot="1">
      <c r="A222" s="214"/>
      <c r="B222" s="215" t="s">
        <v>30</v>
      </c>
      <c r="C222" s="216" t="s">
        <v>22</v>
      </c>
      <c r="D222" s="229"/>
      <c r="E222" s="215"/>
      <c r="F222" s="217">
        <f>SUM(F219:F221)</f>
        <v>1695.121</v>
      </c>
      <c r="G222" s="218"/>
    </row>
    <row r="223" spans="1:7" ht="19.5" thickBot="1">
      <c r="A223" s="316"/>
      <c r="B223" s="317" t="s">
        <v>31</v>
      </c>
      <c r="C223" s="317"/>
      <c r="D223" s="193"/>
      <c r="E223" s="317"/>
      <c r="F223" s="195">
        <f>F217+F222</f>
        <v>5341.021000000001</v>
      </c>
      <c r="G223" s="318"/>
    </row>
    <row r="224" spans="1:7" ht="19.5" thickBot="1">
      <c r="A224" s="319">
        <v>5</v>
      </c>
      <c r="B224" s="320" t="s">
        <v>32</v>
      </c>
      <c r="C224" s="321" t="s">
        <v>33</v>
      </c>
      <c r="D224" s="452">
        <v>12.5</v>
      </c>
      <c r="E224" s="322"/>
      <c r="F224" s="323">
        <v>15282</v>
      </c>
      <c r="G224" s="324" t="s">
        <v>34</v>
      </c>
    </row>
    <row r="225" spans="1:7" ht="19.5" thickBot="1">
      <c r="A225" s="148">
        <v>6</v>
      </c>
      <c r="B225" s="149" t="s">
        <v>36</v>
      </c>
      <c r="C225" s="150" t="s">
        <v>33</v>
      </c>
      <c r="D225" s="197">
        <v>6</v>
      </c>
      <c r="E225" s="197"/>
      <c r="F225" s="199">
        <v>4658.73</v>
      </c>
      <c r="G225" s="153" t="s">
        <v>34</v>
      </c>
    </row>
    <row r="226" spans="1:7" ht="19.5" thickBot="1">
      <c r="A226" s="154"/>
      <c r="B226" s="155" t="s">
        <v>37</v>
      </c>
      <c r="C226" s="156"/>
      <c r="D226" s="156"/>
      <c r="E226" s="157"/>
      <c r="F226" s="158">
        <f>F223+F224+F225</f>
        <v>25281.751</v>
      </c>
      <c r="G226" s="159"/>
    </row>
    <row r="227" spans="1:7" ht="19.5" thickBot="1">
      <c r="A227" s="160"/>
      <c r="B227" s="161" t="s">
        <v>38</v>
      </c>
      <c r="C227" s="162"/>
      <c r="D227" s="162"/>
      <c r="E227" s="163"/>
      <c r="F227" s="164">
        <f>F226*1.18</f>
        <v>29832.46618</v>
      </c>
      <c r="G227" s="165"/>
    </row>
    <row r="228" spans="1:7" ht="19.5" thickBot="1">
      <c r="A228" s="200" t="s">
        <v>39</v>
      </c>
      <c r="B228" s="201"/>
      <c r="C228" s="201"/>
      <c r="D228" s="202"/>
      <c r="E228" s="201"/>
      <c r="F228" s="201"/>
      <c r="G228" s="203"/>
    </row>
    <row r="229" spans="1:7" ht="18.75">
      <c r="A229" s="204" t="s">
        <v>4</v>
      </c>
      <c r="B229" s="205" t="s">
        <v>5</v>
      </c>
      <c r="C229" s="205" t="s">
        <v>6</v>
      </c>
      <c r="D229" s="205" t="s">
        <v>7</v>
      </c>
      <c r="E229" s="205" t="s">
        <v>8</v>
      </c>
      <c r="F229" s="205" t="s">
        <v>9</v>
      </c>
      <c r="G229" s="206" t="s">
        <v>10</v>
      </c>
    </row>
    <row r="230" spans="1:7" ht="19.5" thickBot="1">
      <c r="A230" s="204"/>
      <c r="B230" s="205" t="s">
        <v>13</v>
      </c>
      <c r="C230" s="205" t="s">
        <v>14</v>
      </c>
      <c r="D230" s="205" t="s">
        <v>15</v>
      </c>
      <c r="E230" s="205"/>
      <c r="F230" s="205"/>
      <c r="G230" s="241"/>
    </row>
    <row r="231" spans="1:7" ht="19.5" thickBot="1">
      <c r="A231" s="141">
        <v>1</v>
      </c>
      <c r="B231" s="780" t="s">
        <v>68</v>
      </c>
      <c r="C231" s="780"/>
      <c r="D231" s="780"/>
      <c r="E231" s="780"/>
      <c r="F231" s="780"/>
      <c r="G231" s="781"/>
    </row>
    <row r="232" spans="1:7" ht="19.5" thickBot="1">
      <c r="A232" s="408">
        <v>1</v>
      </c>
      <c r="B232" s="409" t="s">
        <v>616</v>
      </c>
      <c r="C232" s="410" t="s">
        <v>19</v>
      </c>
      <c r="D232" s="411">
        <v>1</v>
      </c>
      <c r="E232" s="412">
        <v>384.63</v>
      </c>
      <c r="F232" s="413">
        <f>D232*E232</f>
        <v>384.63</v>
      </c>
      <c r="G232" s="414" t="s">
        <v>644</v>
      </c>
    </row>
    <row r="233" spans="1:7" ht="19.5" thickBot="1">
      <c r="A233" s="214"/>
      <c r="B233" s="215" t="s">
        <v>55</v>
      </c>
      <c r="C233" s="216" t="s">
        <v>19</v>
      </c>
      <c r="D233" s="416">
        <f>SUM(D232:D232)</f>
        <v>1</v>
      </c>
      <c r="E233" s="215"/>
      <c r="F233" s="217">
        <f>SUM(F232:F232)</f>
        <v>384.63</v>
      </c>
      <c r="G233" s="218"/>
    </row>
    <row r="234" spans="1:7" ht="19.5" thickBot="1">
      <c r="A234" s="141">
        <v>4</v>
      </c>
      <c r="B234" s="780" t="s">
        <v>344</v>
      </c>
      <c r="C234" s="780"/>
      <c r="D234" s="780"/>
      <c r="E234" s="780"/>
      <c r="F234" s="780"/>
      <c r="G234" s="781"/>
    </row>
    <row r="235" spans="1:7" ht="19.5" thickBot="1">
      <c r="A235" s="446">
        <v>3</v>
      </c>
      <c r="B235" s="681" t="s">
        <v>616</v>
      </c>
      <c r="C235" s="447" t="s">
        <v>22</v>
      </c>
      <c r="D235" s="447">
        <v>20</v>
      </c>
      <c r="E235" s="611">
        <v>87.81</v>
      </c>
      <c r="F235" s="490">
        <f>D235*E235</f>
        <v>1756.2</v>
      </c>
      <c r="G235" s="451" t="s">
        <v>345</v>
      </c>
    </row>
    <row r="236" spans="1:7" ht="19.5" thickBot="1">
      <c r="A236" s="331"/>
      <c r="B236" s="332" t="s">
        <v>55</v>
      </c>
      <c r="C236" s="216" t="s">
        <v>22</v>
      </c>
      <c r="D236" s="216">
        <f>SUM(D235:D235)</f>
        <v>20</v>
      </c>
      <c r="E236" s="332"/>
      <c r="F236" s="217">
        <f>SUM(F235:F235)</f>
        <v>1756.2</v>
      </c>
      <c r="G236" s="333"/>
    </row>
    <row r="237" spans="1:7" ht="19.5" thickBot="1">
      <c r="A237" s="334"/>
      <c r="B237" s="335" t="s">
        <v>40</v>
      </c>
      <c r="C237" s="336"/>
      <c r="D237" s="336"/>
      <c r="E237" s="335"/>
      <c r="F237" s="337">
        <f>F236+F233</f>
        <v>2140.83</v>
      </c>
      <c r="G237" s="338"/>
    </row>
    <row r="238" spans="1:7" ht="19.5" thickBot="1">
      <c r="A238" s="181"/>
      <c r="B238" s="182" t="s">
        <v>38</v>
      </c>
      <c r="C238" s="183"/>
      <c r="D238" s="183"/>
      <c r="E238" s="182"/>
      <c r="F238" s="184">
        <f>F237*1.18</f>
        <v>2526.1794</v>
      </c>
      <c r="G238" s="185"/>
    </row>
    <row r="239" spans="1:7" ht="18.75">
      <c r="A239" s="186"/>
      <c r="B239" s="187" t="s">
        <v>41</v>
      </c>
      <c r="C239" s="186"/>
      <c r="D239" s="188">
        <f>F226+F237</f>
        <v>27422.581</v>
      </c>
      <c r="E239" s="188"/>
      <c r="F239" s="188"/>
      <c r="G239" s="189"/>
    </row>
    <row r="240" spans="1:7" ht="18.75">
      <c r="A240" s="186"/>
      <c r="B240" s="187" t="s">
        <v>42</v>
      </c>
      <c r="C240" s="186"/>
      <c r="D240" s="696">
        <f>D239*1.18</f>
        <v>32358.645579999997</v>
      </c>
      <c r="E240" s="696"/>
      <c r="F240" s="696"/>
      <c r="G240" s="189"/>
    </row>
    <row r="241" spans="1:7" ht="20.25">
      <c r="A241" s="699" t="s">
        <v>0</v>
      </c>
      <c r="B241" s="699"/>
      <c r="C241" s="699"/>
      <c r="D241" s="699"/>
      <c r="E241" s="699"/>
      <c r="F241" s="699"/>
      <c r="G241" s="699"/>
    </row>
    <row r="242" spans="1:7" ht="20.25">
      <c r="A242" s="699" t="s">
        <v>628</v>
      </c>
      <c r="B242" s="699"/>
      <c r="C242" s="699"/>
      <c r="D242" s="699"/>
      <c r="E242" s="699"/>
      <c r="F242" s="699"/>
      <c r="G242" s="699"/>
    </row>
    <row r="243" spans="1:7" ht="21" thickBot="1">
      <c r="A243" s="699" t="s">
        <v>100</v>
      </c>
      <c r="B243" s="699"/>
      <c r="C243" s="699"/>
      <c r="D243" s="699"/>
      <c r="E243" s="699"/>
      <c r="F243" s="699"/>
      <c r="G243" s="699"/>
    </row>
    <row r="244" spans="1:7" ht="19.5" thickBot="1">
      <c r="A244" s="700" t="s">
        <v>3</v>
      </c>
      <c r="B244" s="701"/>
      <c r="C244" s="701"/>
      <c r="D244" s="701"/>
      <c r="E244" s="701"/>
      <c r="F244" s="701"/>
      <c r="G244" s="702"/>
    </row>
    <row r="245" spans="1:7" ht="18.75">
      <c r="A245" s="104" t="s">
        <v>4</v>
      </c>
      <c r="B245" s="105" t="s">
        <v>5</v>
      </c>
      <c r="C245" s="105" t="s">
        <v>6</v>
      </c>
      <c r="D245" s="105" t="s">
        <v>7</v>
      </c>
      <c r="E245" s="105" t="s">
        <v>8</v>
      </c>
      <c r="F245" s="105" t="s">
        <v>9</v>
      </c>
      <c r="G245" s="106" t="s">
        <v>10</v>
      </c>
    </row>
    <row r="246" spans="1:7" ht="19.5" thickBot="1">
      <c r="A246" s="339"/>
      <c r="B246" s="340" t="s">
        <v>13</v>
      </c>
      <c r="C246" s="340" t="s">
        <v>14</v>
      </c>
      <c r="D246" s="340" t="s">
        <v>15</v>
      </c>
      <c r="E246" s="340"/>
      <c r="F246" s="340"/>
      <c r="G246" s="341"/>
    </row>
    <row r="247" spans="1:7" ht="19.5" thickBot="1">
      <c r="A247" s="353">
        <v>4</v>
      </c>
      <c r="B247" s="320" t="s">
        <v>32</v>
      </c>
      <c r="C247" s="321" t="s">
        <v>33</v>
      </c>
      <c r="D247" s="354"/>
      <c r="E247" s="354"/>
      <c r="F247" s="355">
        <v>0</v>
      </c>
      <c r="G247" s="324"/>
    </row>
    <row r="248" spans="1:7" ht="19.5" thickBot="1">
      <c r="A248" s="148">
        <v>5</v>
      </c>
      <c r="B248" s="149" t="s">
        <v>36</v>
      </c>
      <c r="C248" s="150" t="s">
        <v>33</v>
      </c>
      <c r="D248" s="356"/>
      <c r="E248" s="356"/>
      <c r="F248" s="357">
        <v>8484.41</v>
      </c>
      <c r="G248" s="153" t="s">
        <v>34</v>
      </c>
    </row>
    <row r="249" spans="1:7" ht="19.5" thickBot="1">
      <c r="A249" s="154"/>
      <c r="B249" s="155" t="s">
        <v>37</v>
      </c>
      <c r="C249" s="156"/>
      <c r="D249" s="156"/>
      <c r="E249" s="157"/>
      <c r="F249" s="158">
        <f>F248+F247</f>
        <v>8484.41</v>
      </c>
      <c r="G249" s="159"/>
    </row>
    <row r="250" spans="1:7" ht="19.5" thickBot="1">
      <c r="A250" s="160"/>
      <c r="B250" s="161" t="s">
        <v>38</v>
      </c>
      <c r="C250" s="162"/>
      <c r="D250" s="162"/>
      <c r="E250" s="163"/>
      <c r="F250" s="164">
        <f>F249*1.18</f>
        <v>10011.603799999999</v>
      </c>
      <c r="G250" s="165"/>
    </row>
    <row r="251" spans="1:7" ht="19.5" thickBot="1">
      <c r="A251" s="200" t="s">
        <v>39</v>
      </c>
      <c r="B251" s="201"/>
      <c r="C251" s="201"/>
      <c r="D251" s="202"/>
      <c r="E251" s="201"/>
      <c r="F251" s="201"/>
      <c r="G251" s="203"/>
    </row>
    <row r="252" spans="1:7" ht="18.75">
      <c r="A252" s="204" t="s">
        <v>4</v>
      </c>
      <c r="B252" s="205" t="s">
        <v>5</v>
      </c>
      <c r="C252" s="205" t="s">
        <v>6</v>
      </c>
      <c r="D252" s="205" t="s">
        <v>7</v>
      </c>
      <c r="E252" s="205" t="s">
        <v>8</v>
      </c>
      <c r="F252" s="205" t="s">
        <v>9</v>
      </c>
      <c r="G252" s="206" t="s">
        <v>10</v>
      </c>
    </row>
    <row r="253" spans="1:7" ht="18.75">
      <c r="A253" s="204"/>
      <c r="B253" s="205" t="s">
        <v>13</v>
      </c>
      <c r="C253" s="205" t="s">
        <v>14</v>
      </c>
      <c r="D253" s="205" t="s">
        <v>15</v>
      </c>
      <c r="E253" s="205"/>
      <c r="F253" s="205"/>
      <c r="G253" s="241"/>
    </row>
    <row r="254" spans="1:7" ht="19.5" thickBot="1">
      <c r="A254" s="358"/>
      <c r="B254" s="359" t="s">
        <v>40</v>
      </c>
      <c r="C254" s="360"/>
      <c r="D254" s="360"/>
      <c r="E254" s="359"/>
      <c r="F254" s="361">
        <v>0</v>
      </c>
      <c r="G254" s="362"/>
    </row>
    <row r="255" spans="1:7" ht="19.5" thickBot="1">
      <c r="A255" s="181"/>
      <c r="B255" s="182" t="s">
        <v>38</v>
      </c>
      <c r="C255" s="183"/>
      <c r="D255" s="183"/>
      <c r="E255" s="182"/>
      <c r="F255" s="184">
        <f>F254*1.18</f>
        <v>0</v>
      </c>
      <c r="G255" s="185"/>
    </row>
    <row r="256" spans="1:7" ht="18.75">
      <c r="A256" s="186"/>
      <c r="B256" s="187" t="s">
        <v>41</v>
      </c>
      <c r="C256" s="186"/>
      <c r="D256" s="188">
        <f>F249+F254</f>
        <v>8484.41</v>
      </c>
      <c r="E256" s="188"/>
      <c r="F256" s="188"/>
      <c r="G256" s="189"/>
    </row>
    <row r="257" spans="1:7" ht="18.75">
      <c r="A257" s="186"/>
      <c r="B257" s="187" t="s">
        <v>42</v>
      </c>
      <c r="C257" s="186"/>
      <c r="D257" s="696">
        <f>D256*1.18</f>
        <v>10011.603799999999</v>
      </c>
      <c r="E257" s="696"/>
      <c r="F257" s="696"/>
      <c r="G257" s="189"/>
    </row>
    <row r="258" spans="1:7" ht="20.25">
      <c r="A258" s="699" t="s">
        <v>0</v>
      </c>
      <c r="B258" s="699"/>
      <c r="C258" s="699"/>
      <c r="D258" s="699"/>
      <c r="E258" s="699"/>
      <c r="F258" s="699"/>
      <c r="G258" s="699"/>
    </row>
    <row r="259" spans="1:7" ht="20.25">
      <c r="A259" s="699" t="s">
        <v>628</v>
      </c>
      <c r="B259" s="699"/>
      <c r="C259" s="699"/>
      <c r="D259" s="699"/>
      <c r="E259" s="699"/>
      <c r="F259" s="699"/>
      <c r="G259" s="699"/>
    </row>
    <row r="260" spans="1:7" ht="21" thickBot="1">
      <c r="A260" s="699" t="s">
        <v>111</v>
      </c>
      <c r="B260" s="699"/>
      <c r="C260" s="699"/>
      <c r="D260" s="699"/>
      <c r="E260" s="699"/>
      <c r="F260" s="699"/>
      <c r="G260" s="699"/>
    </row>
    <row r="261" spans="1:7" ht="19.5" thickBot="1">
      <c r="A261" s="700" t="s">
        <v>3</v>
      </c>
      <c r="B261" s="701"/>
      <c r="C261" s="701"/>
      <c r="D261" s="701"/>
      <c r="E261" s="701"/>
      <c r="F261" s="701"/>
      <c r="G261" s="702"/>
    </row>
    <row r="262" spans="1:7" ht="18.75">
      <c r="A262" s="104" t="s">
        <v>4</v>
      </c>
      <c r="B262" s="105" t="s">
        <v>5</v>
      </c>
      <c r="C262" s="105" t="s">
        <v>6</v>
      </c>
      <c r="D262" s="105" t="s">
        <v>7</v>
      </c>
      <c r="E262" s="105" t="s">
        <v>8</v>
      </c>
      <c r="F262" s="105" t="s">
        <v>9</v>
      </c>
      <c r="G262" s="106" t="s">
        <v>10</v>
      </c>
    </row>
    <row r="263" spans="1:7" ht="19.5" thickBot="1">
      <c r="A263" s="107"/>
      <c r="B263" s="108" t="s">
        <v>13</v>
      </c>
      <c r="C263" s="108" t="s">
        <v>14</v>
      </c>
      <c r="D263" s="108" t="s">
        <v>15</v>
      </c>
      <c r="E263" s="108"/>
      <c r="F263" s="108"/>
      <c r="G263" s="109"/>
    </row>
    <row r="264" spans="1:7" ht="19.5" thickBot="1">
      <c r="A264" s="363">
        <v>2</v>
      </c>
      <c r="B264" s="142" t="s">
        <v>32</v>
      </c>
      <c r="C264" s="143" t="s">
        <v>33</v>
      </c>
      <c r="D264" s="364">
        <v>11</v>
      </c>
      <c r="E264" s="356"/>
      <c r="F264" s="198">
        <v>10350.877700000001</v>
      </c>
      <c r="G264" s="147" t="s">
        <v>34</v>
      </c>
    </row>
    <row r="265" spans="1:7" ht="19.5" thickBot="1">
      <c r="A265" s="148">
        <v>3</v>
      </c>
      <c r="B265" s="149" t="s">
        <v>36</v>
      </c>
      <c r="C265" s="150" t="s">
        <v>33</v>
      </c>
      <c r="D265" s="356"/>
      <c r="E265" s="356"/>
      <c r="F265" s="198">
        <v>26203.52</v>
      </c>
      <c r="G265" s="153" t="s">
        <v>34</v>
      </c>
    </row>
    <row r="266" spans="1:7" ht="19.5" thickBot="1">
      <c r="A266" s="154"/>
      <c r="B266" s="155" t="s">
        <v>37</v>
      </c>
      <c r="C266" s="156"/>
      <c r="D266" s="156"/>
      <c r="E266" s="157"/>
      <c r="F266" s="158">
        <f>F265+F264</f>
        <v>36554.3977</v>
      </c>
      <c r="G266" s="159"/>
    </row>
    <row r="267" spans="1:7" ht="19.5" thickBot="1">
      <c r="A267" s="160"/>
      <c r="B267" s="161" t="s">
        <v>38</v>
      </c>
      <c r="C267" s="162"/>
      <c r="D267" s="162"/>
      <c r="E267" s="163"/>
      <c r="F267" s="164">
        <f>F266*1.18</f>
        <v>43134.189286</v>
      </c>
      <c r="G267" s="165"/>
    </row>
    <row r="268" spans="1:7" ht="19.5" thickBot="1">
      <c r="A268" s="365" t="s">
        <v>39</v>
      </c>
      <c r="B268" s="366"/>
      <c r="C268" s="366"/>
      <c r="D268" s="367"/>
      <c r="E268" s="366"/>
      <c r="F268" s="366"/>
      <c r="G268" s="165"/>
    </row>
    <row r="269" spans="1:7" ht="18.75">
      <c r="A269" s="204" t="s">
        <v>4</v>
      </c>
      <c r="B269" s="205" t="s">
        <v>5</v>
      </c>
      <c r="C269" s="205" t="s">
        <v>6</v>
      </c>
      <c r="D269" s="205" t="s">
        <v>7</v>
      </c>
      <c r="E269" s="205" t="s">
        <v>8</v>
      </c>
      <c r="F269" s="205" t="s">
        <v>9</v>
      </c>
      <c r="G269" s="206" t="s">
        <v>10</v>
      </c>
    </row>
    <row r="270" spans="1:7" ht="19.5" thickBot="1">
      <c r="A270" s="204"/>
      <c r="B270" s="205" t="s">
        <v>13</v>
      </c>
      <c r="C270" s="205" t="s">
        <v>14</v>
      </c>
      <c r="D270" s="205" t="s">
        <v>15</v>
      </c>
      <c r="E270" s="205"/>
      <c r="F270" s="205"/>
      <c r="G270" s="241"/>
    </row>
    <row r="271" spans="1:7" ht="19.5" thickBot="1">
      <c r="A271" s="368">
        <v>1</v>
      </c>
      <c r="B271" s="689" t="s">
        <v>112</v>
      </c>
      <c r="C271" s="689"/>
      <c r="D271" s="689"/>
      <c r="E271" s="689"/>
      <c r="F271" s="689"/>
      <c r="G271" s="690"/>
    </row>
    <row r="272" spans="1:7" ht="19.5" thickBot="1">
      <c r="A272" s="369">
        <v>1</v>
      </c>
      <c r="B272" s="370"/>
      <c r="C272" s="371"/>
      <c r="D272" s="371"/>
      <c r="E272" s="372"/>
      <c r="F272" s="373"/>
      <c r="G272" s="374" t="s">
        <v>113</v>
      </c>
    </row>
    <row r="273" spans="1:7" ht="19.5" thickBot="1">
      <c r="A273" s="345"/>
      <c r="B273" s="346" t="s">
        <v>55</v>
      </c>
      <c r="C273" s="143" t="s">
        <v>19</v>
      </c>
      <c r="D273" s="143">
        <f>SUM(D272)</f>
        <v>0</v>
      </c>
      <c r="E273" s="346"/>
      <c r="F273" s="348">
        <f>SUM(F272)</f>
        <v>0</v>
      </c>
      <c r="G273" s="349"/>
    </row>
    <row r="274" spans="1:7" ht="19.5" thickBot="1">
      <c r="A274" s="375">
        <v>2</v>
      </c>
      <c r="B274" s="691" t="s">
        <v>114</v>
      </c>
      <c r="C274" s="691"/>
      <c r="D274" s="691"/>
      <c r="E274" s="691"/>
      <c r="F274" s="691"/>
      <c r="G274" s="692"/>
    </row>
    <row r="275" spans="1:7" ht="19.5" thickBot="1">
      <c r="A275" s="376">
        <v>10</v>
      </c>
      <c r="B275" s="381" t="s">
        <v>616</v>
      </c>
      <c r="C275" s="381"/>
      <c r="D275" s="381"/>
      <c r="E275" s="381"/>
      <c r="F275" s="378">
        <v>229045.87</v>
      </c>
      <c r="G275" s="379" t="s">
        <v>115</v>
      </c>
    </row>
    <row r="276" spans="1:7" ht="19.5" thickBot="1">
      <c r="A276" s="380"/>
      <c r="B276" s="693" t="s">
        <v>55</v>
      </c>
      <c r="C276" s="694"/>
      <c r="D276" s="694"/>
      <c r="E276" s="695"/>
      <c r="F276" s="348">
        <f>SUM(F275:F275)</f>
        <v>229045.87</v>
      </c>
      <c r="G276" s="333"/>
    </row>
    <row r="277" spans="1:7" ht="19.5" thickBot="1">
      <c r="A277" s="375">
        <v>3</v>
      </c>
      <c r="B277" s="691" t="s">
        <v>116</v>
      </c>
      <c r="C277" s="691"/>
      <c r="D277" s="691"/>
      <c r="E277" s="691"/>
      <c r="F277" s="691"/>
      <c r="G277" s="692"/>
    </row>
    <row r="278" spans="1:7" ht="19.5" thickBot="1">
      <c r="A278" s="124"/>
      <c r="B278" s="381" t="s">
        <v>117</v>
      </c>
      <c r="C278" s="124" t="s">
        <v>19</v>
      </c>
      <c r="D278" s="124">
        <v>32.4</v>
      </c>
      <c r="E278" s="377">
        <v>1016.43</v>
      </c>
      <c r="F278" s="382">
        <f>D278*E278</f>
        <v>32932.331999999995</v>
      </c>
      <c r="G278" s="381" t="s">
        <v>118</v>
      </c>
    </row>
    <row r="279" spans="1:7" ht="19.5" thickBot="1">
      <c r="A279" s="380"/>
      <c r="B279" s="693" t="s">
        <v>55</v>
      </c>
      <c r="C279" s="694"/>
      <c r="D279" s="694"/>
      <c r="E279" s="695"/>
      <c r="F279" s="348">
        <f>SUM(F278)</f>
        <v>32932.331999999995</v>
      </c>
      <c r="G279" s="333"/>
    </row>
    <row r="280" spans="1:7" ht="19.5" thickBot="1">
      <c r="A280" s="358"/>
      <c r="B280" s="359" t="s">
        <v>40</v>
      </c>
      <c r="C280" s="360"/>
      <c r="D280" s="360"/>
      <c r="E280" s="359"/>
      <c r="F280" s="361">
        <f>F279+F276+F273</f>
        <v>261978.202</v>
      </c>
      <c r="G280" s="362"/>
    </row>
    <row r="281" spans="1:7" ht="19.5" thickBot="1">
      <c r="A281" s="181"/>
      <c r="B281" s="182" t="s">
        <v>38</v>
      </c>
      <c r="C281" s="183"/>
      <c r="D281" s="183"/>
      <c r="E281" s="182"/>
      <c r="F281" s="184">
        <f>F280*1.18</f>
        <v>309134.27836</v>
      </c>
      <c r="G281" s="185"/>
    </row>
    <row r="282" spans="1:7" ht="18.75">
      <c r="A282" s="186"/>
      <c r="B282" s="187" t="s">
        <v>41</v>
      </c>
      <c r="C282" s="186"/>
      <c r="D282" s="188">
        <f>F266+F280</f>
        <v>298532.5997</v>
      </c>
      <c r="E282" s="188"/>
      <c r="F282" s="188"/>
      <c r="G282" s="189"/>
    </row>
    <row r="283" spans="1:7" ht="18.75">
      <c r="A283" s="186"/>
      <c r="B283" s="187" t="s">
        <v>42</v>
      </c>
      <c r="C283" s="186"/>
      <c r="D283" s="696">
        <f>D282*1.18</f>
        <v>352268.46764600003</v>
      </c>
      <c r="E283" s="696"/>
      <c r="F283" s="696"/>
      <c r="G283" s="189"/>
    </row>
    <row r="284" ht="13.5" thickBot="1"/>
    <row r="285" spans="1:7" ht="27.75" customHeight="1">
      <c r="A285" s="383"/>
      <c r="B285" s="384" t="s">
        <v>119</v>
      </c>
      <c r="C285" s="385"/>
      <c r="D285" s="385"/>
      <c r="E285" s="385"/>
      <c r="F285" s="386">
        <f>D282+D256+D239+E207+D174+D157+D130+D113+E91+E66+D43+D20</f>
        <v>491774.32900000014</v>
      </c>
      <c r="G285" s="387"/>
    </row>
    <row r="286" spans="1:7" ht="27" customHeight="1" thickBot="1">
      <c r="A286" s="388"/>
      <c r="B286" s="389" t="s">
        <v>120</v>
      </c>
      <c r="C286" s="390"/>
      <c r="D286" s="390"/>
      <c r="E286" s="390"/>
      <c r="F286" s="391">
        <f>F285*1.18</f>
        <v>580293.7082200001</v>
      </c>
      <c r="G286" s="392"/>
    </row>
    <row r="287" spans="1:7" ht="27.75" customHeight="1" thickBot="1">
      <c r="A287" s="393"/>
      <c r="B287" s="394" t="s">
        <v>121</v>
      </c>
      <c r="C287" s="395"/>
      <c r="D287" s="395"/>
      <c r="E287" s="395"/>
      <c r="F287" s="396">
        <f>F285*1.065</f>
        <v>523739.6603850001</v>
      </c>
      <c r="G287" s="397"/>
    </row>
    <row r="288" spans="1:7" ht="29.25" customHeight="1" thickBot="1">
      <c r="A288" s="398"/>
      <c r="B288" s="399" t="s">
        <v>122</v>
      </c>
      <c r="C288" s="400"/>
      <c r="D288" s="400"/>
      <c r="E288" s="400"/>
      <c r="F288" s="396">
        <f>F286*1.065</f>
        <v>618012.7992543001</v>
      </c>
      <c r="G288" s="401"/>
    </row>
  </sheetData>
  <sheetProtection/>
  <mergeCells count="90">
    <mergeCell ref="A1:G1"/>
    <mergeCell ref="A2:G2"/>
    <mergeCell ref="A3:G3"/>
    <mergeCell ref="A4:G4"/>
    <mergeCell ref="H5:H6"/>
    <mergeCell ref="I5:I6"/>
    <mergeCell ref="B7:G7"/>
    <mergeCell ref="H16:H17"/>
    <mergeCell ref="I16:I17"/>
    <mergeCell ref="D20:F20"/>
    <mergeCell ref="D21:F21"/>
    <mergeCell ref="A22:G22"/>
    <mergeCell ref="A24:G24"/>
    <mergeCell ref="A25:G25"/>
    <mergeCell ref="B28:G28"/>
    <mergeCell ref="D43:F43"/>
    <mergeCell ref="D44:F44"/>
    <mergeCell ref="A45:G45"/>
    <mergeCell ref="A46:G46"/>
    <mergeCell ref="A47:G47"/>
    <mergeCell ref="A48:G48"/>
    <mergeCell ref="B51:G51"/>
    <mergeCell ref="D67:F67"/>
    <mergeCell ref="A68:G68"/>
    <mergeCell ref="A69:G69"/>
    <mergeCell ref="A70:G70"/>
    <mergeCell ref="A71:G71"/>
    <mergeCell ref="B74:G74"/>
    <mergeCell ref="B86:G86"/>
    <mergeCell ref="D92:F92"/>
    <mergeCell ref="A93:G93"/>
    <mergeCell ref="A94:G94"/>
    <mergeCell ref="A95:G95"/>
    <mergeCell ref="A96:G96"/>
    <mergeCell ref="B99:G99"/>
    <mergeCell ref="D114:F114"/>
    <mergeCell ref="A115:G115"/>
    <mergeCell ref="A116:G116"/>
    <mergeCell ref="A117:G117"/>
    <mergeCell ref="A118:G118"/>
    <mergeCell ref="D131:F131"/>
    <mergeCell ref="A132:G132"/>
    <mergeCell ref="A133:G133"/>
    <mergeCell ref="A134:G134"/>
    <mergeCell ref="A135:G135"/>
    <mergeCell ref="B138:G138"/>
    <mergeCell ref="B144:G144"/>
    <mergeCell ref="D158:F158"/>
    <mergeCell ref="A159:G159"/>
    <mergeCell ref="A160:G160"/>
    <mergeCell ref="A161:G161"/>
    <mergeCell ref="A162:G162"/>
    <mergeCell ref="B165:G165"/>
    <mergeCell ref="D175:F175"/>
    <mergeCell ref="A176:G176"/>
    <mergeCell ref="A177:G177"/>
    <mergeCell ref="A178:G178"/>
    <mergeCell ref="A179:G179"/>
    <mergeCell ref="C188:G188"/>
    <mergeCell ref="A197:A198"/>
    <mergeCell ref="B197:B198"/>
    <mergeCell ref="C197:C198"/>
    <mergeCell ref="D197:D198"/>
    <mergeCell ref="E197:E198"/>
    <mergeCell ref="F197:F198"/>
    <mergeCell ref="G197:G198"/>
    <mergeCell ref="A209:G209"/>
    <mergeCell ref="A210:G210"/>
    <mergeCell ref="A211:G211"/>
    <mergeCell ref="A212:G212"/>
    <mergeCell ref="B215:G215"/>
    <mergeCell ref="B218:G218"/>
    <mergeCell ref="B231:G231"/>
    <mergeCell ref="B234:G234"/>
    <mergeCell ref="D240:F240"/>
    <mergeCell ref="A241:G241"/>
    <mergeCell ref="A242:G242"/>
    <mergeCell ref="A243:G243"/>
    <mergeCell ref="A244:G244"/>
    <mergeCell ref="D257:F257"/>
    <mergeCell ref="A258:G258"/>
    <mergeCell ref="A259:G259"/>
    <mergeCell ref="B279:E279"/>
    <mergeCell ref="D283:F283"/>
    <mergeCell ref="A260:G260"/>
    <mergeCell ref="A261:G261"/>
    <mergeCell ref="B271:G271"/>
    <mergeCell ref="B274:G274"/>
    <mergeCell ref="B276:E276"/>
    <mergeCell ref="B277:G277"/>
  </mergeCells>
  <printOptions/>
  <pageMargins left="0.66" right="0.57" top="0.25" bottom="0.25" header="0.2" footer="0.2"/>
  <pageSetup horizontalDpi="600" verticalDpi="600" orientation="portrait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9"/>
  </sheetPr>
  <dimension ref="A1:I249"/>
  <sheetViews>
    <sheetView zoomScale="75" zoomScaleNormal="75" zoomScalePageLayoutView="0" workbookViewId="0" topLeftCell="A1">
      <selection activeCell="A248" sqref="A248:IV249"/>
    </sheetView>
  </sheetViews>
  <sheetFormatPr defaultColWidth="10.710937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0.7109375" style="2" customWidth="1"/>
    <col min="5" max="5" width="13.140625" style="2" customWidth="1"/>
    <col min="6" max="6" width="14.710937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252" width="9.140625" style="2" customWidth="1"/>
    <col min="253" max="253" width="6.57421875" style="2" customWidth="1"/>
    <col min="254" max="254" width="37.57421875" style="2" customWidth="1"/>
    <col min="255" max="255" width="11.8515625" style="2" customWidth="1"/>
    <col min="256" max="16384" width="10.710937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699" t="s">
        <v>645</v>
      </c>
      <c r="B2" s="699"/>
      <c r="C2" s="699"/>
      <c r="D2" s="699"/>
      <c r="E2" s="699"/>
      <c r="F2" s="699"/>
      <c r="G2" s="69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8.75" customHeight="1" thickBot="1">
      <c r="A7" s="44">
        <v>3</v>
      </c>
      <c r="B7" s="45" t="s">
        <v>32</v>
      </c>
      <c r="C7" s="46" t="s">
        <v>33</v>
      </c>
      <c r="D7" s="47">
        <v>1.5</v>
      </c>
      <c r="E7" s="48"/>
      <c r="F7" s="49">
        <v>1609.06605</v>
      </c>
      <c r="G7" s="50" t="s">
        <v>34</v>
      </c>
      <c r="H7" s="50" t="s">
        <v>35</v>
      </c>
      <c r="I7" s="51"/>
    </row>
    <row r="8" spans="1:9" ht="18.75" customHeight="1" thickBot="1">
      <c r="A8" s="52">
        <v>4</v>
      </c>
      <c r="B8" s="53" t="s">
        <v>36</v>
      </c>
      <c r="C8" s="54" t="s">
        <v>33</v>
      </c>
      <c r="D8" s="55">
        <v>2</v>
      </c>
      <c r="E8" s="48"/>
      <c r="F8" s="56">
        <v>801.38</v>
      </c>
      <c r="G8" s="57" t="s">
        <v>34</v>
      </c>
      <c r="H8" s="50" t="s">
        <v>35</v>
      </c>
      <c r="I8" s="58"/>
    </row>
    <row r="9" spans="1:9" ht="18.75" customHeight="1" thickBot="1">
      <c r="A9" s="59"/>
      <c r="B9" s="60" t="s">
        <v>37</v>
      </c>
      <c r="C9" s="61"/>
      <c r="D9" s="61"/>
      <c r="E9" s="62"/>
      <c r="F9" s="63">
        <f>F8+F7</f>
        <v>2410.44605</v>
      </c>
      <c r="G9" s="64"/>
      <c r="H9" s="65"/>
      <c r="I9" s="66"/>
    </row>
    <row r="10" spans="1:9" ht="18.75" customHeight="1" thickBot="1">
      <c r="A10" s="67"/>
      <c r="B10" s="68" t="s">
        <v>38</v>
      </c>
      <c r="C10" s="69"/>
      <c r="D10" s="69"/>
      <c r="E10" s="70"/>
      <c r="F10" s="71">
        <f>F9*1.18</f>
        <v>2844.3263389999997</v>
      </c>
      <c r="G10" s="72"/>
      <c r="H10" s="72"/>
      <c r="I10" s="73"/>
    </row>
    <row r="11" spans="1:9" ht="18.75" customHeight="1" thickBot="1">
      <c r="A11" s="74" t="s">
        <v>39</v>
      </c>
      <c r="B11" s="75"/>
      <c r="C11" s="75"/>
      <c r="D11" s="76"/>
      <c r="E11" s="75"/>
      <c r="F11" s="75"/>
      <c r="G11" s="77"/>
      <c r="H11" s="78"/>
      <c r="I11" s="79"/>
    </row>
    <row r="12" spans="1:9" ht="18.75" customHeight="1">
      <c r="A12" s="80" t="s">
        <v>4</v>
      </c>
      <c r="B12" s="81" t="s">
        <v>5</v>
      </c>
      <c r="C12" s="81" t="s">
        <v>6</v>
      </c>
      <c r="D12" s="81" t="s">
        <v>7</v>
      </c>
      <c r="E12" s="81" t="s">
        <v>8</v>
      </c>
      <c r="F12" s="81" t="s">
        <v>9</v>
      </c>
      <c r="G12" s="82" t="s">
        <v>10</v>
      </c>
      <c r="H12" s="736"/>
      <c r="I12" s="738"/>
    </row>
    <row r="13" spans="1:9" ht="18.75" customHeight="1" thickBot="1">
      <c r="A13" s="83"/>
      <c r="B13" s="84" t="s">
        <v>13</v>
      </c>
      <c r="C13" s="84" t="s">
        <v>14</v>
      </c>
      <c r="D13" s="84" t="s">
        <v>15</v>
      </c>
      <c r="E13" s="84"/>
      <c r="F13" s="84"/>
      <c r="G13" s="85"/>
      <c r="H13" s="737"/>
      <c r="I13" s="739"/>
    </row>
    <row r="14" spans="1:9" ht="18.75" customHeight="1" thickBot="1">
      <c r="A14" s="86"/>
      <c r="B14" s="87" t="s">
        <v>40</v>
      </c>
      <c r="C14" s="88"/>
      <c r="D14" s="88"/>
      <c r="E14" s="87"/>
      <c r="F14" s="89">
        <v>0</v>
      </c>
      <c r="G14" s="90"/>
      <c r="H14" s="91"/>
      <c r="I14" s="92"/>
    </row>
    <row r="15" spans="1:9" ht="18.75" customHeight="1" thickBot="1">
      <c r="A15" s="93"/>
      <c r="B15" s="94" t="s">
        <v>38</v>
      </c>
      <c r="C15" s="95"/>
      <c r="D15" s="95"/>
      <c r="E15" s="94"/>
      <c r="F15" s="96">
        <f>F14*1.18</f>
        <v>0</v>
      </c>
      <c r="G15" s="97"/>
      <c r="H15" s="98"/>
      <c r="I15" s="99"/>
    </row>
    <row r="16" spans="1:9" ht="18.75" customHeight="1">
      <c r="A16" s="100"/>
      <c r="B16" s="101" t="s">
        <v>41</v>
      </c>
      <c r="C16" s="100"/>
      <c r="D16" s="740">
        <f>F9+F14</f>
        <v>2410.44605</v>
      </c>
      <c r="E16" s="740"/>
      <c r="F16" s="740"/>
      <c r="G16" s="682"/>
      <c r="H16" s="102"/>
      <c r="I16" s="102"/>
    </row>
    <row r="17" spans="1:9" ht="18.75" customHeight="1" thickBot="1">
      <c r="A17" s="100"/>
      <c r="B17" s="101" t="s">
        <v>42</v>
      </c>
      <c r="C17" s="100"/>
      <c r="D17" s="741">
        <f>D16*1.18</f>
        <v>2844.3263389999997</v>
      </c>
      <c r="E17" s="741"/>
      <c r="F17" s="741"/>
      <c r="G17" s="102"/>
      <c r="H17" s="102"/>
      <c r="I17" s="102"/>
    </row>
    <row r="18" spans="1:7" ht="20.25">
      <c r="A18" s="742" t="s">
        <v>0</v>
      </c>
      <c r="B18" s="743"/>
      <c r="C18" s="743"/>
      <c r="D18" s="743"/>
      <c r="E18" s="743"/>
      <c r="F18" s="743"/>
      <c r="G18" s="744"/>
    </row>
    <row r="19" spans="1:7" ht="20.25">
      <c r="A19" s="699" t="s">
        <v>645</v>
      </c>
      <c r="B19" s="699"/>
      <c r="C19" s="699"/>
      <c r="D19" s="699"/>
      <c r="E19" s="699"/>
      <c r="F19" s="699"/>
      <c r="G19" s="699"/>
    </row>
    <row r="20" spans="1:7" ht="21" thickBot="1">
      <c r="A20" s="731" t="s">
        <v>43</v>
      </c>
      <c r="B20" s="699"/>
      <c r="C20" s="699"/>
      <c r="D20" s="699"/>
      <c r="E20" s="699"/>
      <c r="F20" s="699"/>
      <c r="G20" s="732"/>
    </row>
    <row r="21" spans="1:7" ht="19.5" thickBot="1">
      <c r="A21" s="700" t="s">
        <v>3</v>
      </c>
      <c r="B21" s="701"/>
      <c r="C21" s="701"/>
      <c r="D21" s="701"/>
      <c r="E21" s="701"/>
      <c r="F21" s="701"/>
      <c r="G21" s="702"/>
    </row>
    <row r="22" spans="1:7" ht="18.75">
      <c r="A22" s="104" t="s">
        <v>4</v>
      </c>
      <c r="B22" s="105" t="s">
        <v>5</v>
      </c>
      <c r="C22" s="105" t="s">
        <v>6</v>
      </c>
      <c r="D22" s="105" t="s">
        <v>7</v>
      </c>
      <c r="E22" s="105" t="s">
        <v>8</v>
      </c>
      <c r="F22" s="105" t="s">
        <v>9</v>
      </c>
      <c r="G22" s="106" t="s">
        <v>10</v>
      </c>
    </row>
    <row r="23" spans="1:7" ht="19.5" thickBot="1">
      <c r="A23" s="107"/>
      <c r="B23" s="108" t="s">
        <v>13</v>
      </c>
      <c r="C23" s="108" t="s">
        <v>14</v>
      </c>
      <c r="D23" s="108" t="s">
        <v>15</v>
      </c>
      <c r="E23" s="108"/>
      <c r="F23" s="108"/>
      <c r="G23" s="109"/>
    </row>
    <row r="24" spans="1:7" ht="19.5" thickBot="1">
      <c r="A24" s="110">
        <v>1</v>
      </c>
      <c r="B24" s="722" t="s">
        <v>16</v>
      </c>
      <c r="C24" s="722"/>
      <c r="D24" s="722"/>
      <c r="E24" s="722"/>
      <c r="F24" s="722"/>
      <c r="G24" s="723"/>
    </row>
    <row r="25" spans="1:7" ht="19.5" thickBot="1">
      <c r="A25" s="658" t="s">
        <v>413</v>
      </c>
      <c r="B25" s="659" t="s">
        <v>646</v>
      </c>
      <c r="C25" s="473" t="s">
        <v>22</v>
      </c>
      <c r="D25" s="473">
        <v>1</v>
      </c>
      <c r="E25" s="472">
        <v>423.61</v>
      </c>
      <c r="F25" s="660">
        <f>D25*E25</f>
        <v>423.61</v>
      </c>
      <c r="G25" s="333" t="s">
        <v>84</v>
      </c>
    </row>
    <row r="26" spans="1:7" ht="19.5" thickBot="1">
      <c r="A26" s="128"/>
      <c r="B26" s="129" t="s">
        <v>30</v>
      </c>
      <c r="C26" s="130" t="s">
        <v>22</v>
      </c>
      <c r="D26" s="407">
        <f>J26</f>
        <v>0</v>
      </c>
      <c r="E26" s="132"/>
      <c r="F26" s="133">
        <f>SUM(F25:F25)</f>
        <v>423.61</v>
      </c>
      <c r="G26" s="134"/>
    </row>
    <row r="27" spans="1:7" ht="19.5" thickBot="1">
      <c r="A27" s="135"/>
      <c r="B27" s="136" t="s">
        <v>31</v>
      </c>
      <c r="C27" s="136"/>
      <c r="D27" s="137"/>
      <c r="E27" s="138"/>
      <c r="F27" s="139">
        <f>F26</f>
        <v>423.61</v>
      </c>
      <c r="G27" s="140"/>
    </row>
    <row r="28" spans="1:7" ht="19.5" thickBot="1">
      <c r="A28" s="141">
        <v>3</v>
      </c>
      <c r="B28" s="142" t="s">
        <v>32</v>
      </c>
      <c r="C28" s="143" t="s">
        <v>33</v>
      </c>
      <c r="D28" s="145"/>
      <c r="E28" s="145"/>
      <c r="F28" s="146"/>
      <c r="G28" s="147" t="s">
        <v>34</v>
      </c>
    </row>
    <row r="29" spans="1:7" ht="19.5" thickBot="1">
      <c r="A29" s="148">
        <v>4</v>
      </c>
      <c r="B29" s="149" t="s">
        <v>36</v>
      </c>
      <c r="C29" s="150" t="s">
        <v>33</v>
      </c>
      <c r="D29" s="151">
        <v>3.5</v>
      </c>
      <c r="E29" s="145"/>
      <c r="F29" s="152">
        <v>1926.48</v>
      </c>
      <c r="G29" s="153" t="s">
        <v>34</v>
      </c>
    </row>
    <row r="30" spans="1:7" ht="19.5" thickBot="1">
      <c r="A30" s="154"/>
      <c r="B30" s="155" t="s">
        <v>37</v>
      </c>
      <c r="C30" s="156"/>
      <c r="D30" s="156"/>
      <c r="E30" s="157"/>
      <c r="F30" s="158">
        <f>F27+F28+F29</f>
        <v>2350.09</v>
      </c>
      <c r="G30" s="159"/>
    </row>
    <row r="31" spans="1:7" ht="19.5" thickBot="1">
      <c r="A31" s="160"/>
      <c r="B31" s="161" t="s">
        <v>38</v>
      </c>
      <c r="C31" s="162"/>
      <c r="D31" s="162"/>
      <c r="E31" s="163"/>
      <c r="F31" s="164">
        <f>F30*1.18</f>
        <v>2773.1062</v>
      </c>
      <c r="G31" s="165"/>
    </row>
    <row r="32" spans="1:7" ht="19.5" thickBot="1">
      <c r="A32" s="166" t="s">
        <v>39</v>
      </c>
      <c r="B32" s="167"/>
      <c r="C32" s="167"/>
      <c r="D32" s="168"/>
      <c r="E32" s="167"/>
      <c r="F32" s="167"/>
      <c r="G32" s="169"/>
    </row>
    <row r="33" spans="1:7" ht="18.75">
      <c r="A33" s="170" t="s">
        <v>4</v>
      </c>
      <c r="B33" s="171" t="s">
        <v>5</v>
      </c>
      <c r="C33" s="171" t="s">
        <v>6</v>
      </c>
      <c r="D33" s="171" t="s">
        <v>7</v>
      </c>
      <c r="E33" s="171" t="s">
        <v>8</v>
      </c>
      <c r="F33" s="171" t="s">
        <v>9</v>
      </c>
      <c r="G33" s="172" t="s">
        <v>10</v>
      </c>
    </row>
    <row r="34" spans="1:7" ht="19.5" thickBot="1">
      <c r="A34" s="173"/>
      <c r="B34" s="174" t="s">
        <v>13</v>
      </c>
      <c r="C34" s="174" t="s">
        <v>14</v>
      </c>
      <c r="D34" s="174" t="s">
        <v>15</v>
      </c>
      <c r="E34" s="174"/>
      <c r="F34" s="174"/>
      <c r="G34" s="175"/>
    </row>
    <row r="35" spans="1:7" ht="19.5" thickBot="1">
      <c r="A35" s="176"/>
      <c r="B35" s="177" t="s">
        <v>40</v>
      </c>
      <c r="C35" s="178"/>
      <c r="D35" s="178"/>
      <c r="E35" s="177"/>
      <c r="F35" s="179">
        <v>0</v>
      </c>
      <c r="G35" s="180"/>
    </row>
    <row r="36" spans="1:7" ht="19.5" thickBot="1">
      <c r="A36" s="181"/>
      <c r="B36" s="182" t="s">
        <v>38</v>
      </c>
      <c r="C36" s="183"/>
      <c r="D36" s="183"/>
      <c r="E36" s="182"/>
      <c r="F36" s="184">
        <f>F35*1.18</f>
        <v>0</v>
      </c>
      <c r="G36" s="185"/>
    </row>
    <row r="37" spans="1:7" ht="18.75">
      <c r="A37" s="186"/>
      <c r="B37" s="187" t="s">
        <v>41</v>
      </c>
      <c r="C37" s="186"/>
      <c r="D37" s="733">
        <f>F30+F35</f>
        <v>2350.09</v>
      </c>
      <c r="E37" s="733"/>
      <c r="F37" s="733"/>
      <c r="G37" s="189"/>
    </row>
    <row r="38" spans="1:7" ht="18.75">
      <c r="A38" s="186"/>
      <c r="B38" s="187" t="s">
        <v>42</v>
      </c>
      <c r="C38" s="186"/>
      <c r="D38" s="696">
        <f>D37*1.18</f>
        <v>2773.1062</v>
      </c>
      <c r="E38" s="696"/>
      <c r="F38" s="696"/>
      <c r="G38" s="189"/>
    </row>
    <row r="39" spans="1:7" ht="20.25">
      <c r="A39" s="699" t="s">
        <v>0</v>
      </c>
      <c r="B39" s="699"/>
      <c r="C39" s="699"/>
      <c r="D39" s="699"/>
      <c r="E39" s="699"/>
      <c r="F39" s="699"/>
      <c r="G39" s="699"/>
    </row>
    <row r="40" spans="1:7" ht="20.25">
      <c r="A40" s="699" t="s">
        <v>645</v>
      </c>
      <c r="B40" s="699"/>
      <c r="C40" s="699"/>
      <c r="D40" s="699"/>
      <c r="E40" s="699"/>
      <c r="F40" s="699"/>
      <c r="G40" s="699"/>
    </row>
    <row r="41" spans="1:7" ht="21" thickBot="1">
      <c r="A41" s="699" t="s">
        <v>48</v>
      </c>
      <c r="B41" s="699"/>
      <c r="C41" s="699"/>
      <c r="D41" s="699"/>
      <c r="E41" s="699"/>
      <c r="F41" s="699"/>
      <c r="G41" s="699"/>
    </row>
    <row r="42" spans="1:7" ht="19.5" thickBot="1">
      <c r="A42" s="700" t="s">
        <v>3</v>
      </c>
      <c r="B42" s="701"/>
      <c r="C42" s="701"/>
      <c r="D42" s="701"/>
      <c r="E42" s="701"/>
      <c r="F42" s="701"/>
      <c r="G42" s="702"/>
    </row>
    <row r="43" spans="1:7" ht="18.75">
      <c r="A43" s="104" t="s">
        <v>4</v>
      </c>
      <c r="B43" s="105" t="s">
        <v>5</v>
      </c>
      <c r="C43" s="105" t="s">
        <v>6</v>
      </c>
      <c r="D43" s="105" t="s">
        <v>7</v>
      </c>
      <c r="E43" s="105" t="s">
        <v>8</v>
      </c>
      <c r="F43" s="105" t="s">
        <v>9</v>
      </c>
      <c r="G43" s="106" t="s">
        <v>10</v>
      </c>
    </row>
    <row r="44" spans="1:7" ht="19.5" thickBot="1">
      <c r="A44" s="107"/>
      <c r="B44" s="108" t="s">
        <v>13</v>
      </c>
      <c r="C44" s="108" t="s">
        <v>14</v>
      </c>
      <c r="D44" s="108" t="s">
        <v>15</v>
      </c>
      <c r="E44" s="108"/>
      <c r="F44" s="108"/>
      <c r="G44" s="109"/>
    </row>
    <row r="45" spans="1:7" ht="18.75">
      <c r="A45" s="110">
        <v>1</v>
      </c>
      <c r="B45" s="722" t="s">
        <v>16</v>
      </c>
      <c r="C45" s="722"/>
      <c r="D45" s="722"/>
      <c r="E45" s="722"/>
      <c r="F45" s="722"/>
      <c r="G45" s="723"/>
    </row>
    <row r="46" spans="1:7" ht="18.75">
      <c r="A46" s="117" t="s">
        <v>342</v>
      </c>
      <c r="B46" s="123" t="s">
        <v>646</v>
      </c>
      <c r="C46" s="124" t="s">
        <v>22</v>
      </c>
      <c r="D46" s="124">
        <v>2</v>
      </c>
      <c r="E46" s="125">
        <v>1181</v>
      </c>
      <c r="F46" s="126">
        <f>D46*E46</f>
        <v>2362</v>
      </c>
      <c r="G46" s="127" t="s">
        <v>647</v>
      </c>
    </row>
    <row r="47" spans="1:7" ht="18.75">
      <c r="A47" s="117" t="s">
        <v>107</v>
      </c>
      <c r="B47" s="123" t="s">
        <v>646</v>
      </c>
      <c r="C47" s="124" t="s">
        <v>22</v>
      </c>
      <c r="D47" s="124">
        <v>1</v>
      </c>
      <c r="E47" s="125">
        <v>551.96</v>
      </c>
      <c r="F47" s="126">
        <f>D47*E47</f>
        <v>551.96</v>
      </c>
      <c r="G47" s="127" t="s">
        <v>648</v>
      </c>
    </row>
    <row r="48" spans="1:7" ht="18.75">
      <c r="A48" s="117" t="s">
        <v>109</v>
      </c>
      <c r="B48" s="123" t="s">
        <v>646</v>
      </c>
      <c r="C48" s="124" t="s">
        <v>22</v>
      </c>
      <c r="D48" s="124">
        <v>1</v>
      </c>
      <c r="E48" s="125">
        <v>423.61</v>
      </c>
      <c r="F48" s="126">
        <f>D48*E48</f>
        <v>423.61</v>
      </c>
      <c r="G48" s="127" t="s">
        <v>592</v>
      </c>
    </row>
    <row r="49" spans="1:7" ht="19.5" thickBot="1">
      <c r="A49" s="191"/>
      <c r="B49" s="192" t="s">
        <v>30</v>
      </c>
      <c r="C49" s="193" t="s">
        <v>22</v>
      </c>
      <c r="D49" s="194">
        <v>4</v>
      </c>
      <c r="E49" s="192"/>
      <c r="F49" s="195">
        <f>SUM(F46:F48)</f>
        <v>3337.57</v>
      </c>
      <c r="G49" s="196"/>
    </row>
    <row r="50" spans="1:7" ht="19.5" thickBot="1">
      <c r="A50" s="135"/>
      <c r="B50" s="136" t="s">
        <v>31</v>
      </c>
      <c r="C50" s="136"/>
      <c r="D50" s="137"/>
      <c r="E50" s="138"/>
      <c r="F50" s="139">
        <f>F49</f>
        <v>3337.57</v>
      </c>
      <c r="G50" s="140"/>
    </row>
    <row r="51" spans="1:7" ht="19.5" thickBot="1">
      <c r="A51" s="141">
        <v>2</v>
      </c>
      <c r="B51" s="142" t="s">
        <v>32</v>
      </c>
      <c r="C51" s="143" t="s">
        <v>33</v>
      </c>
      <c r="D51" s="197"/>
      <c r="E51" s="197"/>
      <c r="F51" s="198"/>
      <c r="G51" s="147"/>
    </row>
    <row r="52" spans="1:7" ht="19.5" thickBot="1">
      <c r="A52" s="148">
        <v>3</v>
      </c>
      <c r="B52" s="149" t="s">
        <v>36</v>
      </c>
      <c r="C52" s="150" t="s">
        <v>33</v>
      </c>
      <c r="D52" s="197">
        <v>3.5</v>
      </c>
      <c r="E52" s="197"/>
      <c r="F52" s="199">
        <v>2703.6</v>
      </c>
      <c r="G52" s="153"/>
    </row>
    <row r="53" spans="1:7" ht="19.5" thickBot="1">
      <c r="A53" s="154"/>
      <c r="B53" s="155" t="s">
        <v>37</v>
      </c>
      <c r="C53" s="156"/>
      <c r="D53" s="156"/>
      <c r="E53" s="157"/>
      <c r="F53" s="158">
        <f>F49+F51+F52</f>
        <v>6041.17</v>
      </c>
      <c r="G53" s="159"/>
    </row>
    <row r="54" spans="1:7" ht="19.5" thickBot="1">
      <c r="A54" s="160"/>
      <c r="B54" s="161" t="s">
        <v>38</v>
      </c>
      <c r="C54" s="162"/>
      <c r="D54" s="162"/>
      <c r="E54" s="163"/>
      <c r="F54" s="164">
        <f>F53*1.18</f>
        <v>7128.580599999999</v>
      </c>
      <c r="G54" s="165"/>
    </row>
    <row r="55" spans="1:7" ht="19.5" thickBot="1">
      <c r="A55" s="200" t="s">
        <v>39</v>
      </c>
      <c r="B55" s="201"/>
      <c r="C55" s="201"/>
      <c r="D55" s="202"/>
      <c r="E55" s="201"/>
      <c r="F55" s="201"/>
      <c r="G55" s="203"/>
    </row>
    <row r="56" spans="1:7" ht="18.75">
      <c r="A56" s="204" t="s">
        <v>4</v>
      </c>
      <c r="B56" s="205" t="s">
        <v>5</v>
      </c>
      <c r="C56" s="205" t="s">
        <v>6</v>
      </c>
      <c r="D56" s="205" t="s">
        <v>7</v>
      </c>
      <c r="E56" s="205" t="s">
        <v>8</v>
      </c>
      <c r="F56" s="205" t="s">
        <v>9</v>
      </c>
      <c r="G56" s="206" t="s">
        <v>10</v>
      </c>
    </row>
    <row r="57" spans="1:7" ht="19.5" thickBot="1">
      <c r="A57" s="173"/>
      <c r="B57" s="174" t="s">
        <v>13</v>
      </c>
      <c r="C57" s="174" t="s">
        <v>14</v>
      </c>
      <c r="D57" s="174" t="s">
        <v>15</v>
      </c>
      <c r="E57" s="174"/>
      <c r="F57" s="174"/>
      <c r="G57" s="175"/>
    </row>
    <row r="58" spans="1:7" ht="19.5" thickBot="1">
      <c r="A58" s="176"/>
      <c r="B58" s="177" t="s">
        <v>40</v>
      </c>
      <c r="C58" s="178"/>
      <c r="D58" s="178"/>
      <c r="E58" s="177"/>
      <c r="F58" s="179">
        <v>0</v>
      </c>
      <c r="G58" s="180"/>
    </row>
    <row r="59" spans="1:7" ht="19.5" thickBot="1">
      <c r="A59" s="181"/>
      <c r="B59" s="182" t="s">
        <v>38</v>
      </c>
      <c r="C59" s="183"/>
      <c r="D59" s="183"/>
      <c r="E59" s="182"/>
      <c r="F59" s="184">
        <f>F58*1.18</f>
        <v>0</v>
      </c>
      <c r="G59" s="185"/>
    </row>
    <row r="60" spans="1:7" ht="18.75">
      <c r="A60" s="186"/>
      <c r="B60" s="187" t="s">
        <v>41</v>
      </c>
      <c r="C60" s="186"/>
      <c r="D60"/>
      <c r="E60" s="188">
        <f>F53+F58</f>
        <v>6041.17</v>
      </c>
      <c r="F60" s="188"/>
      <c r="G60" s="189"/>
    </row>
    <row r="61" spans="1:7" ht="18.75">
      <c r="A61" s="186"/>
      <c r="B61" s="187" t="s">
        <v>42</v>
      </c>
      <c r="C61" s="186"/>
      <c r="D61" s="696">
        <f>E60*1.18</f>
        <v>7128.580599999999</v>
      </c>
      <c r="E61" s="696"/>
      <c r="F61" s="696"/>
      <c r="G61" s="189"/>
    </row>
    <row r="62" spans="1:7" ht="20.25">
      <c r="A62" s="699" t="s">
        <v>0</v>
      </c>
      <c r="B62" s="699"/>
      <c r="C62" s="699"/>
      <c r="D62" s="699"/>
      <c r="E62" s="699"/>
      <c r="F62" s="699"/>
      <c r="G62" s="699"/>
    </row>
    <row r="63" spans="1:7" ht="20.25">
      <c r="A63" s="699" t="s">
        <v>645</v>
      </c>
      <c r="B63" s="699"/>
      <c r="C63" s="699"/>
      <c r="D63" s="699"/>
      <c r="E63" s="699"/>
      <c r="F63" s="699"/>
      <c r="G63" s="699"/>
    </row>
    <row r="64" spans="1:7" ht="21" thickBot="1">
      <c r="A64" s="699" t="s">
        <v>56</v>
      </c>
      <c r="B64" s="699"/>
      <c r="C64" s="699"/>
      <c r="D64" s="699"/>
      <c r="E64" s="699"/>
      <c r="F64" s="699"/>
      <c r="G64" s="699"/>
    </row>
    <row r="65" spans="1:7" ht="19.5" thickBot="1">
      <c r="A65" s="700" t="s">
        <v>3</v>
      </c>
      <c r="B65" s="701"/>
      <c r="C65" s="701"/>
      <c r="D65" s="701"/>
      <c r="E65" s="701"/>
      <c r="F65" s="701"/>
      <c r="G65" s="702"/>
    </row>
    <row r="66" spans="1:7" ht="18.75">
      <c r="A66" s="104" t="s">
        <v>4</v>
      </c>
      <c r="B66" s="105" t="s">
        <v>5</v>
      </c>
      <c r="C66" s="105" t="s">
        <v>6</v>
      </c>
      <c r="D66" s="105" t="s">
        <v>7</v>
      </c>
      <c r="E66" s="105" t="s">
        <v>8</v>
      </c>
      <c r="F66" s="105" t="s">
        <v>9</v>
      </c>
      <c r="G66" s="106" t="s">
        <v>10</v>
      </c>
    </row>
    <row r="67" spans="1:7" ht="19.5" thickBot="1">
      <c r="A67" s="107"/>
      <c r="B67" s="108" t="s">
        <v>13</v>
      </c>
      <c r="C67" s="108" t="s">
        <v>14</v>
      </c>
      <c r="D67" s="108" t="s">
        <v>15</v>
      </c>
      <c r="E67" s="108"/>
      <c r="F67" s="108"/>
      <c r="G67" s="109"/>
    </row>
    <row r="68" spans="1:7" ht="19.5" thickBot="1">
      <c r="A68" s="141">
        <v>2</v>
      </c>
      <c r="B68" s="142" t="s">
        <v>32</v>
      </c>
      <c r="C68" s="143" t="s">
        <v>33</v>
      </c>
      <c r="D68" s="230"/>
      <c r="E68" s="197"/>
      <c r="F68" s="198">
        <v>130.74</v>
      </c>
      <c r="G68" s="147" t="s">
        <v>34</v>
      </c>
    </row>
    <row r="69" spans="1:7" ht="19.5" thickBot="1">
      <c r="A69" s="148">
        <v>3</v>
      </c>
      <c r="B69" s="149" t="s">
        <v>36</v>
      </c>
      <c r="C69" s="150" t="s">
        <v>33</v>
      </c>
      <c r="D69" s="197"/>
      <c r="E69" s="197"/>
      <c r="F69" s="198">
        <v>0</v>
      </c>
      <c r="G69" s="153" t="s">
        <v>34</v>
      </c>
    </row>
    <row r="70" spans="1:7" ht="19.5" thickBot="1">
      <c r="A70" s="154"/>
      <c r="B70" s="155" t="s">
        <v>37</v>
      </c>
      <c r="C70" s="156"/>
      <c r="D70" s="156"/>
      <c r="E70" s="157"/>
      <c r="F70" s="158">
        <f>F69+F68</f>
        <v>130.74</v>
      </c>
      <c r="G70" s="159"/>
    </row>
    <row r="71" spans="1:7" ht="19.5" thickBot="1">
      <c r="A71" s="160"/>
      <c r="B71" s="161" t="s">
        <v>38</v>
      </c>
      <c r="C71" s="162"/>
      <c r="D71" s="162"/>
      <c r="E71" s="163"/>
      <c r="F71" s="164">
        <f>F70*1.18</f>
        <v>154.2732</v>
      </c>
      <c r="G71" s="165"/>
    </row>
    <row r="72" spans="1:7" ht="19.5" thickBot="1">
      <c r="A72" s="200" t="s">
        <v>39</v>
      </c>
      <c r="B72" s="201"/>
      <c r="C72" s="201"/>
      <c r="D72" s="202"/>
      <c r="E72" s="201"/>
      <c r="F72" s="201"/>
      <c r="G72" s="203"/>
    </row>
    <row r="73" spans="1:7" ht="18.75">
      <c r="A73" s="204" t="s">
        <v>4</v>
      </c>
      <c r="B73" s="205" t="s">
        <v>5</v>
      </c>
      <c r="C73" s="205" t="s">
        <v>6</v>
      </c>
      <c r="D73" s="205" t="s">
        <v>7</v>
      </c>
      <c r="E73" s="205" t="s">
        <v>8</v>
      </c>
      <c r="F73" s="205" t="s">
        <v>9</v>
      </c>
      <c r="G73" s="206" t="s">
        <v>10</v>
      </c>
    </row>
    <row r="74" spans="1:7" ht="19.5" thickBot="1">
      <c r="A74" s="173"/>
      <c r="B74" s="174" t="s">
        <v>13</v>
      </c>
      <c r="C74" s="174" t="s">
        <v>14</v>
      </c>
      <c r="D74" s="174" t="s">
        <v>15</v>
      </c>
      <c r="E74" s="174"/>
      <c r="F74" s="174"/>
      <c r="G74" s="175"/>
    </row>
    <row r="75" spans="1:7" ht="19.5" thickBot="1">
      <c r="A75" s="176"/>
      <c r="B75" s="177" t="s">
        <v>40</v>
      </c>
      <c r="C75" s="178"/>
      <c r="D75" s="178"/>
      <c r="E75" s="177"/>
      <c r="F75" s="179">
        <v>0</v>
      </c>
      <c r="G75" s="180"/>
    </row>
    <row r="76" spans="1:7" ht="19.5" thickBot="1">
      <c r="A76" s="181"/>
      <c r="B76" s="182" t="s">
        <v>38</v>
      </c>
      <c r="C76" s="183"/>
      <c r="D76" s="183"/>
      <c r="E76" s="182"/>
      <c r="F76" s="184">
        <f>F75*1.18</f>
        <v>0</v>
      </c>
      <c r="G76" s="185"/>
    </row>
    <row r="77" spans="1:7" ht="18.75">
      <c r="A77" s="186"/>
      <c r="B77" s="187" t="s">
        <v>41</v>
      </c>
      <c r="C77" s="186"/>
      <c r="D77" s="188">
        <f>F70+F75</f>
        <v>130.74</v>
      </c>
      <c r="E77" s="188"/>
      <c r="F77" s="188"/>
      <c r="G77" s="189"/>
    </row>
    <row r="78" spans="1:7" ht="18.75">
      <c r="A78" s="186"/>
      <c r="B78" s="187" t="s">
        <v>42</v>
      </c>
      <c r="C78" s="186"/>
      <c r="D78" s="696">
        <f>D77*1.18</f>
        <v>154.2732</v>
      </c>
      <c r="E78" s="696"/>
      <c r="F78" s="696"/>
      <c r="G78" s="189"/>
    </row>
    <row r="79" spans="1:7" ht="20.25">
      <c r="A79" s="699" t="s">
        <v>0</v>
      </c>
      <c r="B79" s="699"/>
      <c r="C79" s="699"/>
      <c r="D79" s="699"/>
      <c r="E79" s="699"/>
      <c r="F79" s="699"/>
      <c r="G79" s="699"/>
    </row>
    <row r="80" spans="1:7" ht="20.25">
      <c r="A80" s="699" t="s">
        <v>645</v>
      </c>
      <c r="B80" s="699"/>
      <c r="C80" s="699"/>
      <c r="D80" s="699"/>
      <c r="E80" s="699"/>
      <c r="F80" s="699"/>
      <c r="G80" s="699"/>
    </row>
    <row r="81" spans="1:7" ht="21" thickBot="1">
      <c r="A81" s="699" t="s">
        <v>65</v>
      </c>
      <c r="B81" s="699"/>
      <c r="C81" s="699"/>
      <c r="D81" s="699"/>
      <c r="E81" s="699"/>
      <c r="F81" s="699"/>
      <c r="G81" s="699"/>
    </row>
    <row r="82" spans="1:7" ht="19.5" thickBot="1">
      <c r="A82" s="700" t="s">
        <v>3</v>
      </c>
      <c r="B82" s="701"/>
      <c r="C82" s="701"/>
      <c r="D82" s="701"/>
      <c r="E82" s="701"/>
      <c r="F82" s="701"/>
      <c r="G82" s="702"/>
    </row>
    <row r="83" spans="1:7" ht="18.75">
      <c r="A83" s="104" t="s">
        <v>4</v>
      </c>
      <c r="B83" s="105" t="s">
        <v>5</v>
      </c>
      <c r="C83" s="105" t="s">
        <v>6</v>
      </c>
      <c r="D83" s="105" t="s">
        <v>7</v>
      </c>
      <c r="E83" s="105" t="s">
        <v>8</v>
      </c>
      <c r="F83" s="105" t="s">
        <v>9</v>
      </c>
      <c r="G83" s="106" t="s">
        <v>10</v>
      </c>
    </row>
    <row r="84" spans="1:7" ht="19.5" thickBot="1">
      <c r="A84" s="107"/>
      <c r="B84" s="108" t="s">
        <v>13</v>
      </c>
      <c r="C84" s="108" t="s">
        <v>14</v>
      </c>
      <c r="D84" s="108" t="s">
        <v>15</v>
      </c>
      <c r="E84" s="108"/>
      <c r="F84" s="108"/>
      <c r="G84" s="109"/>
    </row>
    <row r="85" spans="1:7" ht="18.75">
      <c r="A85" s="110">
        <v>1</v>
      </c>
      <c r="B85" s="722" t="s">
        <v>16</v>
      </c>
      <c r="C85" s="722"/>
      <c r="D85" s="722"/>
      <c r="E85" s="722"/>
      <c r="F85" s="722"/>
      <c r="G85" s="723"/>
    </row>
    <row r="86" spans="1:7" ht="18.75">
      <c r="A86" s="117" t="s">
        <v>109</v>
      </c>
      <c r="B86" s="123" t="s">
        <v>646</v>
      </c>
      <c r="C86" s="124" t="s">
        <v>22</v>
      </c>
      <c r="D86" s="124">
        <v>1</v>
      </c>
      <c r="E86" s="125">
        <v>423.61</v>
      </c>
      <c r="F86" s="126">
        <f>D86*E86</f>
        <v>423.61</v>
      </c>
      <c r="G86" s="127" t="s">
        <v>649</v>
      </c>
    </row>
    <row r="87" spans="1:7" ht="19.5" thickBot="1">
      <c r="A87" s="191"/>
      <c r="B87" s="192" t="s">
        <v>30</v>
      </c>
      <c r="C87" s="193" t="s">
        <v>22</v>
      </c>
      <c r="D87" s="194">
        <f>J87</f>
        <v>0</v>
      </c>
      <c r="E87" s="192"/>
      <c r="F87" s="195">
        <f>SUM(F86:F86)</f>
        <v>423.61</v>
      </c>
      <c r="G87" s="196"/>
    </row>
    <row r="88" spans="1:7" ht="19.5" thickBot="1">
      <c r="A88" s="135"/>
      <c r="B88" s="136" t="s">
        <v>31</v>
      </c>
      <c r="C88" s="136"/>
      <c r="D88" s="137"/>
      <c r="E88" s="138"/>
      <c r="F88" s="139">
        <f>F87</f>
        <v>423.61</v>
      </c>
      <c r="G88" s="140"/>
    </row>
    <row r="89" spans="1:7" ht="19.5" thickBot="1">
      <c r="A89" s="141">
        <v>2</v>
      </c>
      <c r="B89" s="142" t="s">
        <v>32</v>
      </c>
      <c r="C89" s="143" t="s">
        <v>33</v>
      </c>
      <c r="D89" s="197"/>
      <c r="E89" s="197"/>
      <c r="F89" s="198"/>
      <c r="G89" s="147" t="s">
        <v>34</v>
      </c>
    </row>
    <row r="90" spans="1:7" ht="19.5" thickBot="1">
      <c r="A90" s="148">
        <v>3</v>
      </c>
      <c r="B90" s="149" t="s">
        <v>36</v>
      </c>
      <c r="C90" s="150" t="s">
        <v>33</v>
      </c>
      <c r="D90" s="197"/>
      <c r="E90" s="197"/>
      <c r="F90" s="199"/>
      <c r="G90" s="153" t="s">
        <v>34</v>
      </c>
    </row>
    <row r="91" spans="1:7" ht="19.5" thickBot="1">
      <c r="A91" s="154"/>
      <c r="B91" s="155" t="s">
        <v>37</v>
      </c>
      <c r="C91" s="156"/>
      <c r="D91" s="156"/>
      <c r="E91" s="157"/>
      <c r="F91" s="158">
        <f>F88+F89+F90</f>
        <v>423.61</v>
      </c>
      <c r="G91" s="159"/>
    </row>
    <row r="92" spans="1:7" ht="18.75">
      <c r="A92" s="231"/>
      <c r="B92" s="232" t="s">
        <v>38</v>
      </c>
      <c r="C92" s="233"/>
      <c r="D92" s="233"/>
      <c r="E92" s="234"/>
      <c r="F92" s="235">
        <f>F91*1.18</f>
        <v>499.8598</v>
      </c>
      <c r="G92" s="236"/>
    </row>
    <row r="93" spans="1:7" ht="19.5" thickBot="1">
      <c r="A93" s="237" t="s">
        <v>39</v>
      </c>
      <c r="B93" s="238"/>
      <c r="C93" s="238"/>
      <c r="D93" s="239"/>
      <c r="E93" s="238"/>
      <c r="F93" s="238"/>
      <c r="G93" s="240"/>
    </row>
    <row r="94" spans="1:7" ht="18.75">
      <c r="A94" s="204" t="s">
        <v>4</v>
      </c>
      <c r="B94" s="205" t="s">
        <v>5</v>
      </c>
      <c r="C94" s="205" t="s">
        <v>6</v>
      </c>
      <c r="D94" s="205" t="s">
        <v>7</v>
      </c>
      <c r="E94" s="205" t="s">
        <v>8</v>
      </c>
      <c r="F94" s="205" t="s">
        <v>9</v>
      </c>
      <c r="G94" s="206" t="s">
        <v>10</v>
      </c>
    </row>
    <row r="95" spans="1:7" ht="19.5" thickBot="1">
      <c r="A95" s="204"/>
      <c r="B95" s="205" t="s">
        <v>13</v>
      </c>
      <c r="C95" s="205" t="s">
        <v>14</v>
      </c>
      <c r="D95" s="205" t="s">
        <v>15</v>
      </c>
      <c r="E95" s="205"/>
      <c r="F95" s="205"/>
      <c r="G95" s="241"/>
    </row>
    <row r="96" spans="1:7" ht="19.5" thickBot="1">
      <c r="A96" s="176"/>
      <c r="B96" s="177" t="s">
        <v>40</v>
      </c>
      <c r="C96" s="178"/>
      <c r="D96" s="178"/>
      <c r="E96" s="177"/>
      <c r="F96" s="179">
        <v>0</v>
      </c>
      <c r="G96" s="180"/>
    </row>
    <row r="97" spans="1:7" ht="19.5" thickBot="1">
      <c r="A97" s="181"/>
      <c r="B97" s="182" t="s">
        <v>38</v>
      </c>
      <c r="C97" s="183"/>
      <c r="D97" s="183"/>
      <c r="E97" s="182"/>
      <c r="F97" s="184">
        <f>F96*1.18</f>
        <v>0</v>
      </c>
      <c r="G97" s="185"/>
    </row>
    <row r="98" spans="1:7" ht="18.75">
      <c r="A98" s="186"/>
      <c r="B98" s="187" t="s">
        <v>41</v>
      </c>
      <c r="C98" s="186"/>
      <c r="D98" s="188">
        <f>F91+F96</f>
        <v>423.61</v>
      </c>
      <c r="E98" s="188"/>
      <c r="F98" s="188"/>
      <c r="G98" s="189"/>
    </row>
    <row r="99" spans="1:7" ht="18.75">
      <c r="A99" s="186"/>
      <c r="B99" s="187" t="s">
        <v>42</v>
      </c>
      <c r="C99" s="186"/>
      <c r="D99" s="696">
        <f>D98*1.18</f>
        <v>499.8598</v>
      </c>
      <c r="E99" s="696"/>
      <c r="F99" s="696"/>
      <c r="G99" s="189"/>
    </row>
    <row r="100" spans="1:7" ht="20.25">
      <c r="A100" s="699" t="s">
        <v>0</v>
      </c>
      <c r="B100" s="699"/>
      <c r="C100" s="699"/>
      <c r="D100" s="699"/>
      <c r="E100" s="699"/>
      <c r="F100" s="699"/>
      <c r="G100" s="699"/>
    </row>
    <row r="101" spans="1:7" ht="20.25">
      <c r="A101" s="699" t="s">
        <v>645</v>
      </c>
      <c r="B101" s="699"/>
      <c r="C101" s="699"/>
      <c r="D101" s="699"/>
      <c r="E101" s="699"/>
      <c r="F101" s="699"/>
      <c r="G101" s="699"/>
    </row>
    <row r="102" spans="1:7" ht="21" thickBot="1">
      <c r="A102" s="699" t="s">
        <v>71</v>
      </c>
      <c r="B102" s="699"/>
      <c r="C102" s="699"/>
      <c r="D102" s="699"/>
      <c r="E102" s="699"/>
      <c r="F102" s="699"/>
      <c r="G102" s="699"/>
    </row>
    <row r="103" spans="1:7" ht="19.5" thickBot="1">
      <c r="A103" s="700" t="s">
        <v>3</v>
      </c>
      <c r="B103" s="701"/>
      <c r="C103" s="701"/>
      <c r="D103" s="701"/>
      <c r="E103" s="701"/>
      <c r="F103" s="701"/>
      <c r="G103" s="702"/>
    </row>
    <row r="104" spans="1:7" ht="18.75">
      <c r="A104" s="104" t="s">
        <v>4</v>
      </c>
      <c r="B104" s="105" t="s">
        <v>5</v>
      </c>
      <c r="C104" s="105" t="s">
        <v>6</v>
      </c>
      <c r="D104" s="105" t="s">
        <v>7</v>
      </c>
      <c r="E104" s="105" t="s">
        <v>8</v>
      </c>
      <c r="F104" s="105" t="s">
        <v>9</v>
      </c>
      <c r="G104" s="106" t="s">
        <v>10</v>
      </c>
    </row>
    <row r="105" spans="1:7" ht="19.5" thickBot="1">
      <c r="A105" s="107"/>
      <c r="B105" s="108" t="s">
        <v>13</v>
      </c>
      <c r="C105" s="108" t="s">
        <v>14</v>
      </c>
      <c r="D105" s="108" t="s">
        <v>15</v>
      </c>
      <c r="E105" s="108"/>
      <c r="F105" s="108"/>
      <c r="G105" s="109"/>
    </row>
    <row r="106" spans="1:7" ht="18.75">
      <c r="A106" s="110">
        <v>2</v>
      </c>
      <c r="B106" s="722" t="s">
        <v>16</v>
      </c>
      <c r="C106" s="722"/>
      <c r="D106" s="722"/>
      <c r="E106" s="722"/>
      <c r="F106" s="722"/>
      <c r="G106" s="723"/>
    </row>
    <row r="107" spans="1:7" ht="18.75">
      <c r="A107" s="117" t="s">
        <v>262</v>
      </c>
      <c r="B107" s="123" t="s">
        <v>646</v>
      </c>
      <c r="C107" s="124" t="s">
        <v>22</v>
      </c>
      <c r="D107" s="124">
        <v>2</v>
      </c>
      <c r="E107" s="125">
        <v>1181</v>
      </c>
      <c r="F107" s="126">
        <f>D107*E107</f>
        <v>2362</v>
      </c>
      <c r="G107" s="127" t="s">
        <v>650</v>
      </c>
    </row>
    <row r="108" spans="1:7" ht="19.5" thickBot="1">
      <c r="A108" s="117" t="s">
        <v>264</v>
      </c>
      <c r="B108" s="123" t="s">
        <v>646</v>
      </c>
      <c r="C108" s="124" t="s">
        <v>22</v>
      </c>
      <c r="D108" s="124">
        <v>2</v>
      </c>
      <c r="E108" s="125">
        <v>527.53</v>
      </c>
      <c r="F108" s="126">
        <f>D108*E108</f>
        <v>1055.06</v>
      </c>
      <c r="G108" s="127" t="s">
        <v>651</v>
      </c>
    </row>
    <row r="109" spans="1:7" ht="19.5" thickBot="1">
      <c r="A109" s="214"/>
      <c r="B109" s="215" t="s">
        <v>30</v>
      </c>
      <c r="C109" s="216" t="s">
        <v>22</v>
      </c>
      <c r="D109" s="229">
        <f>J109</f>
        <v>0</v>
      </c>
      <c r="E109" s="215"/>
      <c r="F109" s="217">
        <f>SUM(F107:F108)</f>
        <v>3417.06</v>
      </c>
      <c r="G109" s="218"/>
    </row>
    <row r="110" spans="1:7" ht="19.5" thickBot="1">
      <c r="A110" s="135"/>
      <c r="B110" s="136" t="s">
        <v>31</v>
      </c>
      <c r="C110" s="136"/>
      <c r="D110" s="137"/>
      <c r="E110" s="138"/>
      <c r="F110" s="139">
        <f>F109</f>
        <v>3417.06</v>
      </c>
      <c r="G110" s="140"/>
    </row>
    <row r="111" spans="1:7" ht="19.5" thickBot="1">
      <c r="A111" s="141">
        <v>6</v>
      </c>
      <c r="B111" s="142" t="s">
        <v>32</v>
      </c>
      <c r="C111" s="143" t="s">
        <v>33</v>
      </c>
      <c r="D111" s="230">
        <v>0.5</v>
      </c>
      <c r="E111" s="197"/>
      <c r="F111" s="198">
        <v>536.3553499999999</v>
      </c>
      <c r="G111" s="147" t="s">
        <v>34</v>
      </c>
    </row>
    <row r="112" spans="1:7" ht="19.5" thickBot="1">
      <c r="A112" s="148">
        <v>7</v>
      </c>
      <c r="B112" s="149" t="s">
        <v>36</v>
      </c>
      <c r="C112" s="150" t="s">
        <v>33</v>
      </c>
      <c r="D112" s="197"/>
      <c r="E112" s="197"/>
      <c r="F112" s="198">
        <v>2106</v>
      </c>
      <c r="G112" s="153" t="s">
        <v>34</v>
      </c>
    </row>
    <row r="113" spans="1:7" ht="19.5" thickBot="1">
      <c r="A113" s="154"/>
      <c r="B113" s="155" t="s">
        <v>37</v>
      </c>
      <c r="C113" s="156"/>
      <c r="D113" s="156"/>
      <c r="E113" s="157"/>
      <c r="F113" s="158">
        <f>F110+F111+F112</f>
        <v>6059.415349999999</v>
      </c>
      <c r="G113" s="159"/>
    </row>
    <row r="114" spans="1:7" ht="19.5" thickBot="1">
      <c r="A114" s="160"/>
      <c r="B114" s="161" t="s">
        <v>38</v>
      </c>
      <c r="C114" s="162"/>
      <c r="D114" s="162"/>
      <c r="E114" s="163"/>
      <c r="F114" s="164">
        <f>F113*1.18</f>
        <v>7150.110112999999</v>
      </c>
      <c r="G114" s="165"/>
    </row>
    <row r="115" spans="1:7" ht="18.75">
      <c r="A115" s="186"/>
      <c r="B115" s="187" t="s">
        <v>41</v>
      </c>
      <c r="C115" s="186"/>
      <c r="D115" s="188">
        <f>F113</f>
        <v>6059.415349999999</v>
      </c>
      <c r="E115" s="188"/>
      <c r="F115" s="188"/>
      <c r="G115" s="189"/>
    </row>
    <row r="116" spans="1:7" ht="18.75">
      <c r="A116" s="186"/>
      <c r="B116" s="187" t="s">
        <v>42</v>
      </c>
      <c r="C116" s="186"/>
      <c r="D116" s="696">
        <f>D115*1.18</f>
        <v>7150.110112999999</v>
      </c>
      <c r="E116" s="696"/>
      <c r="F116" s="696"/>
      <c r="G116" s="189"/>
    </row>
    <row r="117" spans="1:7" ht="20.25">
      <c r="A117" s="699" t="s">
        <v>0</v>
      </c>
      <c r="B117" s="699"/>
      <c r="C117" s="699"/>
      <c r="D117" s="699"/>
      <c r="E117" s="699"/>
      <c r="F117" s="699"/>
      <c r="G117" s="699"/>
    </row>
    <row r="118" spans="1:7" ht="20.25">
      <c r="A118" s="699" t="s">
        <v>652</v>
      </c>
      <c r="B118" s="699"/>
      <c r="C118" s="699"/>
      <c r="D118" s="699"/>
      <c r="E118" s="699"/>
      <c r="F118" s="699"/>
      <c r="G118" s="699"/>
    </row>
    <row r="119" spans="1:7" ht="21" thickBot="1">
      <c r="A119" s="767" t="s">
        <v>74</v>
      </c>
      <c r="B119" s="767"/>
      <c r="C119" s="767"/>
      <c r="D119" s="767"/>
      <c r="E119" s="767"/>
      <c r="F119" s="767"/>
      <c r="G119" s="767"/>
    </row>
    <row r="120" spans="1:7" ht="19.5" thickBot="1">
      <c r="A120" s="708" t="s">
        <v>3</v>
      </c>
      <c r="B120" s="709"/>
      <c r="C120" s="709"/>
      <c r="D120" s="709"/>
      <c r="E120" s="709"/>
      <c r="F120" s="709"/>
      <c r="G120" s="710"/>
    </row>
    <row r="121" spans="1:7" ht="18.75">
      <c r="A121" s="104" t="s">
        <v>4</v>
      </c>
      <c r="B121" s="105" t="s">
        <v>5</v>
      </c>
      <c r="C121" s="105" t="s">
        <v>6</v>
      </c>
      <c r="D121" s="105" t="s">
        <v>7</v>
      </c>
      <c r="E121" s="105" t="s">
        <v>8</v>
      </c>
      <c r="F121" s="105" t="s">
        <v>9</v>
      </c>
      <c r="G121" s="106" t="s">
        <v>10</v>
      </c>
    </row>
    <row r="122" spans="1:7" ht="19.5" thickBot="1">
      <c r="A122" s="107"/>
      <c r="B122" s="108" t="s">
        <v>13</v>
      </c>
      <c r="C122" s="108" t="s">
        <v>14</v>
      </c>
      <c r="D122" s="108" t="s">
        <v>15</v>
      </c>
      <c r="E122" s="108"/>
      <c r="F122" s="108"/>
      <c r="G122" s="109"/>
    </row>
    <row r="123" spans="1:7" ht="19.5" thickBot="1">
      <c r="A123" s="141">
        <v>3</v>
      </c>
      <c r="B123" s="142" t="s">
        <v>32</v>
      </c>
      <c r="C123" s="143" t="s">
        <v>33</v>
      </c>
      <c r="D123" s="230"/>
      <c r="E123" s="197"/>
      <c r="F123" s="198">
        <v>0</v>
      </c>
      <c r="G123" s="147" t="s">
        <v>34</v>
      </c>
    </row>
    <row r="124" spans="1:7" ht="19.5" thickBot="1">
      <c r="A124" s="148">
        <v>4</v>
      </c>
      <c r="B124" s="149" t="s">
        <v>36</v>
      </c>
      <c r="C124" s="150" t="s">
        <v>33</v>
      </c>
      <c r="D124" s="197">
        <v>1.5</v>
      </c>
      <c r="E124" s="197"/>
      <c r="F124" s="199">
        <v>1180.97</v>
      </c>
      <c r="G124" s="153" t="s">
        <v>34</v>
      </c>
    </row>
    <row r="125" spans="1:7" ht="19.5" thickBot="1">
      <c r="A125" s="154"/>
      <c r="B125" s="155" t="s">
        <v>37</v>
      </c>
      <c r="C125" s="156"/>
      <c r="D125" s="156"/>
      <c r="E125" s="157"/>
      <c r="F125" s="158">
        <f>F124+F123</f>
        <v>1180.97</v>
      </c>
      <c r="G125" s="159"/>
    </row>
    <row r="126" spans="1:7" ht="19.5" thickBot="1">
      <c r="A126" s="160"/>
      <c r="B126" s="161" t="s">
        <v>38</v>
      </c>
      <c r="C126" s="162"/>
      <c r="D126" s="162"/>
      <c r="E126" s="163"/>
      <c r="F126" s="164">
        <f>F125*1.18</f>
        <v>1393.5446</v>
      </c>
      <c r="G126" s="165"/>
    </row>
    <row r="127" spans="1:7" ht="19.5" thickBot="1">
      <c r="A127" s="200" t="s">
        <v>39</v>
      </c>
      <c r="B127" s="201"/>
      <c r="C127" s="201"/>
      <c r="D127" s="202"/>
      <c r="E127" s="201"/>
      <c r="F127" s="201"/>
      <c r="G127" s="203"/>
    </row>
    <row r="128" spans="1:7" ht="18.75">
      <c r="A128" s="204" t="s">
        <v>4</v>
      </c>
      <c r="B128" s="205" t="s">
        <v>5</v>
      </c>
      <c r="C128" s="205" t="s">
        <v>6</v>
      </c>
      <c r="D128" s="205" t="s">
        <v>7</v>
      </c>
      <c r="E128" s="205" t="s">
        <v>8</v>
      </c>
      <c r="F128" s="205" t="s">
        <v>9</v>
      </c>
      <c r="G128" s="206" t="s">
        <v>10</v>
      </c>
    </row>
    <row r="129" spans="1:7" ht="19.5" thickBot="1">
      <c r="A129" s="173"/>
      <c r="B129" s="174" t="s">
        <v>13</v>
      </c>
      <c r="C129" s="174" t="s">
        <v>14</v>
      </c>
      <c r="D129" s="174" t="s">
        <v>15</v>
      </c>
      <c r="E129" s="174"/>
      <c r="F129" s="174"/>
      <c r="G129" s="175"/>
    </row>
    <row r="130" spans="1:7" ht="19.5" thickBot="1">
      <c r="A130" s="176"/>
      <c r="B130" s="177" t="s">
        <v>40</v>
      </c>
      <c r="C130" s="178"/>
      <c r="D130" s="178"/>
      <c r="E130" s="177"/>
      <c r="F130" s="179">
        <v>0</v>
      </c>
      <c r="G130" s="180"/>
    </row>
    <row r="131" spans="1:7" ht="19.5" thickBot="1">
      <c r="A131" s="181"/>
      <c r="B131" s="182" t="s">
        <v>38</v>
      </c>
      <c r="C131" s="183"/>
      <c r="D131" s="183"/>
      <c r="E131" s="182"/>
      <c r="F131" s="184">
        <f>F130*1.18</f>
        <v>0</v>
      </c>
      <c r="G131" s="185"/>
    </row>
    <row r="132" spans="1:7" ht="18.75">
      <c r="A132" s="186"/>
      <c r="B132" s="187" t="s">
        <v>41</v>
      </c>
      <c r="C132" s="186"/>
      <c r="D132" s="188">
        <f>F125+F130</f>
        <v>1180.97</v>
      </c>
      <c r="E132" s="188"/>
      <c r="F132" s="188"/>
      <c r="G132" s="189"/>
    </row>
    <row r="133" spans="1:7" ht="18.75">
      <c r="A133" s="186"/>
      <c r="B133" s="187" t="s">
        <v>42</v>
      </c>
      <c r="C133" s="186"/>
      <c r="D133" s="696">
        <f>D132*1.18</f>
        <v>1393.5446</v>
      </c>
      <c r="E133" s="696"/>
      <c r="F133" s="696"/>
      <c r="G133" s="189"/>
    </row>
    <row r="134" spans="1:7" ht="20.25">
      <c r="A134" s="699" t="s">
        <v>0</v>
      </c>
      <c r="B134" s="699"/>
      <c r="C134" s="699"/>
      <c r="D134" s="699"/>
      <c r="E134" s="699"/>
      <c r="F134" s="699"/>
      <c r="G134" s="699"/>
    </row>
    <row r="135" spans="1:7" ht="20.25">
      <c r="A135" s="699" t="s">
        <v>645</v>
      </c>
      <c r="B135" s="699"/>
      <c r="C135" s="699"/>
      <c r="D135" s="699"/>
      <c r="E135" s="699"/>
      <c r="F135" s="699"/>
      <c r="G135" s="699"/>
    </row>
    <row r="136" spans="1:7" ht="21" thickBot="1">
      <c r="A136" s="699" t="s">
        <v>80</v>
      </c>
      <c r="B136" s="699"/>
      <c r="C136" s="699"/>
      <c r="D136" s="699"/>
      <c r="E136" s="699"/>
      <c r="F136" s="699"/>
      <c r="G136" s="699"/>
    </row>
    <row r="137" spans="1:7" ht="19.5" thickBot="1">
      <c r="A137" s="700" t="s">
        <v>3</v>
      </c>
      <c r="B137" s="701"/>
      <c r="C137" s="701"/>
      <c r="D137" s="701"/>
      <c r="E137" s="701"/>
      <c r="F137" s="701"/>
      <c r="G137" s="702"/>
    </row>
    <row r="138" spans="1:7" ht="18.75">
      <c r="A138" s="104" t="s">
        <v>4</v>
      </c>
      <c r="B138" s="105" t="s">
        <v>5</v>
      </c>
      <c r="C138" s="105" t="s">
        <v>6</v>
      </c>
      <c r="D138" s="105" t="s">
        <v>7</v>
      </c>
      <c r="E138" s="105" t="s">
        <v>8</v>
      </c>
      <c r="F138" s="105" t="s">
        <v>9</v>
      </c>
      <c r="G138" s="106" t="s">
        <v>10</v>
      </c>
    </row>
    <row r="139" spans="1:7" ht="19.5" thickBot="1">
      <c r="A139" s="107"/>
      <c r="B139" s="108" t="s">
        <v>13</v>
      </c>
      <c r="C139" s="108" t="s">
        <v>14</v>
      </c>
      <c r="D139" s="108" t="s">
        <v>15</v>
      </c>
      <c r="E139" s="108"/>
      <c r="F139" s="108"/>
      <c r="G139" s="109"/>
    </row>
    <row r="140" spans="1:7" ht="18.75">
      <c r="A140" s="110">
        <v>2</v>
      </c>
      <c r="B140" s="722" t="s">
        <v>16</v>
      </c>
      <c r="C140" s="722"/>
      <c r="D140" s="722"/>
      <c r="E140" s="722"/>
      <c r="F140" s="722"/>
      <c r="G140" s="723"/>
    </row>
    <row r="141" spans="1:7" ht="18.75">
      <c r="A141" s="117" t="s">
        <v>170</v>
      </c>
      <c r="B141" s="123" t="s">
        <v>646</v>
      </c>
      <c r="C141" s="124" t="s">
        <v>22</v>
      </c>
      <c r="D141" s="124">
        <v>1</v>
      </c>
      <c r="E141" s="125">
        <v>423.61</v>
      </c>
      <c r="F141" s="126">
        <f>D141*E141</f>
        <v>423.61</v>
      </c>
      <c r="G141" s="127" t="s">
        <v>653</v>
      </c>
    </row>
    <row r="142" spans="1:7" ht="18.75">
      <c r="A142" s="117" t="s">
        <v>262</v>
      </c>
      <c r="B142" s="123" t="s">
        <v>646</v>
      </c>
      <c r="C142" s="124" t="s">
        <v>22</v>
      </c>
      <c r="D142" s="422">
        <v>2</v>
      </c>
      <c r="E142" s="125">
        <v>73.28</v>
      </c>
      <c r="F142" s="126">
        <f>D142*E142</f>
        <v>146.56</v>
      </c>
      <c r="G142" s="127" t="s">
        <v>654</v>
      </c>
    </row>
    <row r="143" spans="1:7" ht="19.5" thickBot="1">
      <c r="A143" s="117" t="s">
        <v>264</v>
      </c>
      <c r="B143" s="123" t="s">
        <v>646</v>
      </c>
      <c r="C143" s="124" t="s">
        <v>22</v>
      </c>
      <c r="D143" s="422">
        <v>8</v>
      </c>
      <c r="E143" s="125">
        <v>699.94</v>
      </c>
      <c r="F143" s="126">
        <f>D143*E143</f>
        <v>5599.52</v>
      </c>
      <c r="G143" s="127" t="s">
        <v>655</v>
      </c>
    </row>
    <row r="144" spans="1:7" ht="19.5" thickBot="1">
      <c r="A144" s="214"/>
      <c r="B144" s="215" t="s">
        <v>30</v>
      </c>
      <c r="C144" s="216" t="s">
        <v>22</v>
      </c>
      <c r="D144" s="229">
        <f>J144</f>
        <v>0</v>
      </c>
      <c r="E144" s="215"/>
      <c r="F144" s="217">
        <f>SUM(F141:F143)</f>
        <v>6169.6900000000005</v>
      </c>
      <c r="G144" s="218"/>
    </row>
    <row r="145" spans="1:7" ht="19.5" thickBot="1">
      <c r="A145" s="135"/>
      <c r="B145" s="136" t="s">
        <v>31</v>
      </c>
      <c r="C145" s="136"/>
      <c r="D145" s="137"/>
      <c r="E145" s="138"/>
      <c r="F145" s="139">
        <f>F144</f>
        <v>6169.6900000000005</v>
      </c>
      <c r="G145" s="140"/>
    </row>
    <row r="146" spans="1:7" ht="19.5" thickBot="1">
      <c r="A146" s="141">
        <v>4</v>
      </c>
      <c r="B146" s="142" t="s">
        <v>32</v>
      </c>
      <c r="C146" s="143" t="s">
        <v>33</v>
      </c>
      <c r="D146" s="197"/>
      <c r="E146" s="197"/>
      <c r="F146" s="198"/>
      <c r="G146" s="147" t="s">
        <v>34</v>
      </c>
    </row>
    <row r="147" spans="1:7" ht="19.5" thickBot="1">
      <c r="A147" s="148">
        <v>5</v>
      </c>
      <c r="B147" s="149" t="s">
        <v>36</v>
      </c>
      <c r="C147" s="150" t="s">
        <v>33</v>
      </c>
      <c r="D147" s="197"/>
      <c r="E147" s="197"/>
      <c r="F147" s="199">
        <v>165.38</v>
      </c>
      <c r="G147" s="153" t="s">
        <v>34</v>
      </c>
    </row>
    <row r="148" spans="1:7" ht="19.5" thickBot="1">
      <c r="A148" s="154"/>
      <c r="B148" s="155" t="s">
        <v>37</v>
      </c>
      <c r="C148" s="156"/>
      <c r="D148" s="156"/>
      <c r="E148" s="157"/>
      <c r="F148" s="158">
        <f>F145+F146+F147</f>
        <v>6335.070000000001</v>
      </c>
      <c r="G148" s="159"/>
    </row>
    <row r="149" spans="1:7" ht="19.5" thickBot="1">
      <c r="A149" s="160"/>
      <c r="B149" s="161" t="s">
        <v>38</v>
      </c>
      <c r="C149" s="162"/>
      <c r="D149" s="162"/>
      <c r="E149" s="163"/>
      <c r="F149" s="164">
        <f>F148*1.18</f>
        <v>7475.3826</v>
      </c>
      <c r="G149" s="165"/>
    </row>
    <row r="150" spans="1:7" ht="19.5" thickBot="1">
      <c r="A150" s="200" t="s">
        <v>39</v>
      </c>
      <c r="B150" s="201"/>
      <c r="C150" s="201"/>
      <c r="D150" s="202"/>
      <c r="E150" s="201"/>
      <c r="F150" s="201"/>
      <c r="G150" s="203"/>
    </row>
    <row r="151" spans="1:7" ht="18.75">
      <c r="A151" s="204" t="s">
        <v>4</v>
      </c>
      <c r="B151" s="205" t="s">
        <v>5</v>
      </c>
      <c r="C151" s="205" t="s">
        <v>6</v>
      </c>
      <c r="D151" s="205" t="s">
        <v>7</v>
      </c>
      <c r="E151" s="205" t="s">
        <v>8</v>
      </c>
      <c r="F151" s="205" t="s">
        <v>9</v>
      </c>
      <c r="G151" s="206" t="s">
        <v>10</v>
      </c>
    </row>
    <row r="152" spans="1:7" ht="19.5" thickBot="1">
      <c r="A152" s="204"/>
      <c r="B152" s="205" t="s">
        <v>13</v>
      </c>
      <c r="C152" s="205" t="s">
        <v>14</v>
      </c>
      <c r="D152" s="205" t="s">
        <v>15</v>
      </c>
      <c r="E152" s="205"/>
      <c r="F152" s="205"/>
      <c r="G152" s="241"/>
    </row>
    <row r="153" spans="1:7" ht="18.75">
      <c r="A153" s="276">
        <v>3</v>
      </c>
      <c r="B153" s="727" t="s">
        <v>112</v>
      </c>
      <c r="C153" s="727"/>
      <c r="D153" s="727"/>
      <c r="E153" s="727"/>
      <c r="F153" s="727"/>
      <c r="G153" s="728"/>
    </row>
    <row r="154" spans="1:7" ht="19.5" thickBot="1">
      <c r="A154" s="669" t="s">
        <v>23</v>
      </c>
      <c r="B154" s="592" t="s">
        <v>646</v>
      </c>
      <c r="C154" s="670" t="s">
        <v>19</v>
      </c>
      <c r="D154" s="671">
        <v>0.54</v>
      </c>
      <c r="E154" s="672">
        <v>344.61</v>
      </c>
      <c r="F154" s="672">
        <f>D154*E154</f>
        <v>186.0894</v>
      </c>
      <c r="G154" s="265" t="s">
        <v>656</v>
      </c>
    </row>
    <row r="155" spans="1:7" ht="19.5" thickBot="1">
      <c r="A155" s="191"/>
      <c r="B155" s="192" t="s">
        <v>55</v>
      </c>
      <c r="C155" s="193" t="s">
        <v>19</v>
      </c>
      <c r="D155" s="193">
        <f>SUM(D154:D154)</f>
        <v>0.54</v>
      </c>
      <c r="E155" s="192"/>
      <c r="F155" s="195">
        <f>SUM(F154:F154)</f>
        <v>186.0894</v>
      </c>
      <c r="G155" s="196"/>
    </row>
    <row r="156" spans="1:7" ht="19.5" thickBot="1">
      <c r="A156" s="176"/>
      <c r="B156" s="177" t="s">
        <v>40</v>
      </c>
      <c r="C156" s="178"/>
      <c r="D156" s="178"/>
      <c r="E156" s="177"/>
      <c r="F156" s="179">
        <f>F155</f>
        <v>186.0894</v>
      </c>
      <c r="G156" s="180"/>
    </row>
    <row r="157" spans="1:7" ht="19.5" thickBot="1">
      <c r="A157" s="181"/>
      <c r="B157" s="182" t="s">
        <v>38</v>
      </c>
      <c r="C157" s="183"/>
      <c r="D157" s="183"/>
      <c r="E157" s="182"/>
      <c r="F157" s="184">
        <f>F156*1.18</f>
        <v>219.58549200000002</v>
      </c>
      <c r="G157" s="185"/>
    </row>
    <row r="158" spans="1:7" ht="18.75">
      <c r="A158" s="186"/>
      <c r="B158" s="187" t="s">
        <v>41</v>
      </c>
      <c r="C158" s="186"/>
      <c r="D158" s="188">
        <f>F148+F156</f>
        <v>6521.1594000000005</v>
      </c>
      <c r="E158" s="188"/>
      <c r="F158" s="188"/>
      <c r="G158" s="189"/>
    </row>
    <row r="159" spans="1:7" ht="18.75">
      <c r="A159" s="186"/>
      <c r="B159" s="187" t="s">
        <v>42</v>
      </c>
      <c r="C159" s="186"/>
      <c r="D159" s="696">
        <f>D158*1.18</f>
        <v>7694.968092</v>
      </c>
      <c r="E159" s="696"/>
      <c r="F159" s="696"/>
      <c r="G159" s="189"/>
    </row>
    <row r="160" spans="1:7" ht="20.25">
      <c r="A160" s="699" t="s">
        <v>0</v>
      </c>
      <c r="B160" s="699"/>
      <c r="C160" s="699"/>
      <c r="D160" s="699"/>
      <c r="E160" s="699"/>
      <c r="F160" s="699"/>
      <c r="G160" s="699"/>
    </row>
    <row r="161" spans="1:7" ht="20.25">
      <c r="A161" s="699" t="s">
        <v>645</v>
      </c>
      <c r="B161" s="699"/>
      <c r="C161" s="699"/>
      <c r="D161" s="699"/>
      <c r="E161" s="699"/>
      <c r="F161" s="699"/>
      <c r="G161" s="699"/>
    </row>
    <row r="162" spans="1:7" ht="20.25">
      <c r="A162" s="699" t="s">
        <v>85</v>
      </c>
      <c r="B162" s="699"/>
      <c r="C162" s="699"/>
      <c r="D162" s="699"/>
      <c r="E162" s="699"/>
      <c r="F162" s="699"/>
      <c r="G162" s="699"/>
    </row>
    <row r="163" spans="1:7" ht="21" thickBot="1">
      <c r="A163" s="103"/>
      <c r="B163" s="103"/>
      <c r="C163" s="103"/>
      <c r="D163" s="103"/>
      <c r="E163" s="103"/>
      <c r="F163" s="103"/>
      <c r="G163" s="103"/>
    </row>
    <row r="164" spans="1:7" ht="19.5" thickBot="1">
      <c r="A164" s="708" t="s">
        <v>3</v>
      </c>
      <c r="B164" s="709"/>
      <c r="C164" s="709"/>
      <c r="D164" s="709"/>
      <c r="E164" s="709"/>
      <c r="F164" s="709"/>
      <c r="G164" s="710"/>
    </row>
    <row r="165" spans="1:7" ht="18.75">
      <c r="A165" s="104" t="s">
        <v>4</v>
      </c>
      <c r="B165" s="105" t="s">
        <v>5</v>
      </c>
      <c r="C165" s="105" t="s">
        <v>6</v>
      </c>
      <c r="D165" s="105" t="s">
        <v>7</v>
      </c>
      <c r="E165" s="105" t="s">
        <v>8</v>
      </c>
      <c r="F165" s="105" t="s">
        <v>9</v>
      </c>
      <c r="G165" s="106" t="s">
        <v>10</v>
      </c>
    </row>
    <row r="166" spans="1:7" ht="19.5" thickBot="1">
      <c r="A166" s="107"/>
      <c r="B166" s="108" t="s">
        <v>13</v>
      </c>
      <c r="C166" s="108" t="s">
        <v>14</v>
      </c>
      <c r="D166" s="108" t="s">
        <v>15</v>
      </c>
      <c r="E166" s="108"/>
      <c r="F166" s="108"/>
      <c r="G166" s="109"/>
    </row>
    <row r="167" spans="1:7" ht="19.5" thickBot="1">
      <c r="A167" s="219">
        <v>4</v>
      </c>
      <c r="B167" s="220" t="s">
        <v>16</v>
      </c>
      <c r="C167" s="711"/>
      <c r="D167" s="712"/>
      <c r="E167" s="712"/>
      <c r="F167" s="712"/>
      <c r="G167" s="713"/>
    </row>
    <row r="168" spans="1:7" ht="18.75">
      <c r="A168" s="427">
        <v>44</v>
      </c>
      <c r="B168" s="428" t="s">
        <v>646</v>
      </c>
      <c r="C168" s="429" t="s">
        <v>22</v>
      </c>
      <c r="D168" s="429">
        <v>2</v>
      </c>
      <c r="E168" s="428">
        <v>497.51</v>
      </c>
      <c r="F168" s="284">
        <f>D168*E168</f>
        <v>995.02</v>
      </c>
      <c r="G168" s="430" t="s">
        <v>657</v>
      </c>
    </row>
    <row r="169" spans="1:7" ht="18.75">
      <c r="A169" s="427">
        <v>45</v>
      </c>
      <c r="B169" s="428" t="s">
        <v>646</v>
      </c>
      <c r="C169" s="429" t="s">
        <v>22</v>
      </c>
      <c r="D169" s="429">
        <v>5</v>
      </c>
      <c r="E169" s="428">
        <v>73.39</v>
      </c>
      <c r="F169" s="284">
        <f>D169*E169</f>
        <v>366.95</v>
      </c>
      <c r="G169" s="430" t="s">
        <v>658</v>
      </c>
    </row>
    <row r="170" spans="1:7" ht="18.75">
      <c r="A170" s="427">
        <v>46</v>
      </c>
      <c r="B170" s="428" t="s">
        <v>646</v>
      </c>
      <c r="C170" s="429" t="s">
        <v>22</v>
      </c>
      <c r="D170" s="683">
        <v>1</v>
      </c>
      <c r="E170" s="428">
        <v>699.94</v>
      </c>
      <c r="F170" s="284">
        <f>D170*E170</f>
        <v>699.94</v>
      </c>
      <c r="G170" s="430" t="s">
        <v>659</v>
      </c>
    </row>
    <row r="171" spans="1:7" ht="18.75">
      <c r="A171" s="427">
        <v>47</v>
      </c>
      <c r="B171" s="428" t="s">
        <v>646</v>
      </c>
      <c r="C171" s="429" t="s">
        <v>22</v>
      </c>
      <c r="D171" s="429">
        <v>2</v>
      </c>
      <c r="E171" s="428">
        <v>73.28</v>
      </c>
      <c r="F171" s="284">
        <f>D171*E171</f>
        <v>146.56</v>
      </c>
      <c r="G171" s="430" t="s">
        <v>660</v>
      </c>
    </row>
    <row r="172" spans="1:7" ht="19.5" thickBot="1">
      <c r="A172" s="427">
        <v>48</v>
      </c>
      <c r="B172" s="428" t="s">
        <v>646</v>
      </c>
      <c r="C172" s="429" t="s">
        <v>22</v>
      </c>
      <c r="D172" s="429">
        <v>1</v>
      </c>
      <c r="E172" s="428">
        <v>1181</v>
      </c>
      <c r="F172" s="284">
        <f>D172*E172</f>
        <v>1181</v>
      </c>
      <c r="G172" s="430" t="s">
        <v>661</v>
      </c>
    </row>
    <row r="173" spans="1:7" ht="19.5" thickBot="1">
      <c r="A173" s="285"/>
      <c r="B173" s="286" t="s">
        <v>30</v>
      </c>
      <c r="C173" s="286"/>
      <c r="D173" s="287"/>
      <c r="E173" s="286"/>
      <c r="F173" s="288">
        <f>SUM(F168:F172)</f>
        <v>3389.47</v>
      </c>
      <c r="G173" s="289"/>
    </row>
    <row r="174" spans="1:7" ht="19.5" thickBot="1">
      <c r="A174" s="290"/>
      <c r="B174" s="286" t="s">
        <v>31</v>
      </c>
      <c r="C174" s="286"/>
      <c r="D174" s="286"/>
      <c r="E174" s="286"/>
      <c r="F174" s="288">
        <f>F173</f>
        <v>3389.47</v>
      </c>
      <c r="G174" s="291"/>
    </row>
    <row r="175" spans="1:7" ht="19.5" thickBot="1">
      <c r="A175" s="292">
        <v>6</v>
      </c>
      <c r="B175" s="293" t="s">
        <v>32</v>
      </c>
      <c r="C175" s="287" t="s">
        <v>33</v>
      </c>
      <c r="D175" s="294">
        <v>4</v>
      </c>
      <c r="E175" s="286"/>
      <c r="F175" s="436">
        <v>2694.4828</v>
      </c>
      <c r="G175" s="291" t="s">
        <v>34</v>
      </c>
    </row>
    <row r="176" spans="1:7" ht="19.5" thickBot="1">
      <c r="A176" s="296">
        <v>7</v>
      </c>
      <c r="B176" s="297" t="s">
        <v>36</v>
      </c>
      <c r="C176" s="298" t="s">
        <v>33</v>
      </c>
      <c r="D176" s="298"/>
      <c r="E176" s="299"/>
      <c r="F176" s="437">
        <v>0</v>
      </c>
      <c r="G176" s="300" t="s">
        <v>34</v>
      </c>
    </row>
    <row r="177" spans="1:7" ht="19.5" thickBot="1">
      <c r="A177" s="290"/>
      <c r="B177" s="301" t="s">
        <v>37</v>
      </c>
      <c r="C177" s="286"/>
      <c r="D177" s="286"/>
      <c r="E177" s="286"/>
      <c r="F177" s="302">
        <f>F174+F175+F176</f>
        <v>6083.9528</v>
      </c>
      <c r="G177" s="291"/>
    </row>
    <row r="178" spans="1:7" ht="19.5" thickBot="1">
      <c r="A178" s="290"/>
      <c r="B178" s="286" t="s">
        <v>38</v>
      </c>
      <c r="C178" s="286"/>
      <c r="D178" s="286"/>
      <c r="E178" s="286"/>
      <c r="F178" s="288">
        <f>F177*1.18</f>
        <v>7179.0643039999995</v>
      </c>
      <c r="G178" s="291"/>
    </row>
    <row r="179" spans="1:7" ht="19.5" thickBot="1">
      <c r="A179" s="200" t="s">
        <v>39</v>
      </c>
      <c r="B179" s="201"/>
      <c r="C179" s="201"/>
      <c r="D179" s="202"/>
      <c r="E179" s="201"/>
      <c r="F179" s="201"/>
      <c r="G179" s="203"/>
    </row>
    <row r="180" spans="1:7" ht="12.75">
      <c r="A180" s="714" t="s">
        <v>4</v>
      </c>
      <c r="B180" s="716" t="s">
        <v>90</v>
      </c>
      <c r="C180" s="718" t="s">
        <v>91</v>
      </c>
      <c r="D180" s="720" t="s">
        <v>92</v>
      </c>
      <c r="E180" s="718" t="s">
        <v>8</v>
      </c>
      <c r="F180" s="718" t="s">
        <v>9</v>
      </c>
      <c r="G180" s="706" t="s">
        <v>10</v>
      </c>
    </row>
    <row r="181" spans="1:7" ht="13.5" thickBot="1">
      <c r="A181" s="715"/>
      <c r="B181" s="717"/>
      <c r="C181" s="719"/>
      <c r="D181" s="721"/>
      <c r="E181" s="719"/>
      <c r="F181" s="719"/>
      <c r="G181" s="707"/>
    </row>
    <row r="182" spans="1:7" ht="19.5" thickBot="1">
      <c r="A182" s="292">
        <v>1</v>
      </c>
      <c r="B182" s="293" t="s">
        <v>68</v>
      </c>
      <c r="C182" s="293"/>
      <c r="D182" s="293"/>
      <c r="E182" s="286"/>
      <c r="F182" s="286"/>
      <c r="G182" s="291"/>
    </row>
    <row r="183" spans="1:7" ht="19.5" thickBot="1">
      <c r="A183" s="427">
        <v>9</v>
      </c>
      <c r="B183" s="428" t="s">
        <v>646</v>
      </c>
      <c r="C183" s="428" t="s">
        <v>22</v>
      </c>
      <c r="D183" s="428">
        <v>2</v>
      </c>
      <c r="E183" s="428">
        <v>519.6</v>
      </c>
      <c r="F183" s="552">
        <v>1039.18</v>
      </c>
      <c r="G183" s="430" t="s">
        <v>662</v>
      </c>
    </row>
    <row r="184" spans="1:7" ht="19.5" thickBot="1">
      <c r="A184" s="176"/>
      <c r="B184" s="286" t="s">
        <v>55</v>
      </c>
      <c r="C184" s="286"/>
      <c r="D184" s="286"/>
      <c r="E184" s="286"/>
      <c r="F184" s="288">
        <f>SUM(F183:F183)</f>
        <v>1039.18</v>
      </c>
      <c r="G184" s="291"/>
    </row>
    <row r="185" spans="1:7" ht="19.5" thickBot="1">
      <c r="A185" s="290"/>
      <c r="B185" s="301" t="s">
        <v>40</v>
      </c>
      <c r="C185" s="286"/>
      <c r="D185" s="286"/>
      <c r="E185" s="286"/>
      <c r="F185" s="302">
        <f>F184</f>
        <v>1039.18</v>
      </c>
      <c r="G185" s="291"/>
    </row>
    <row r="186" spans="1:7" ht="19.5" thickBot="1">
      <c r="A186" s="290"/>
      <c r="B186" s="286" t="s">
        <v>38</v>
      </c>
      <c r="C186" s="286"/>
      <c r="D186" s="286"/>
      <c r="E186" s="286"/>
      <c r="F186" s="288">
        <f>F185*1.18</f>
        <v>1226.2324</v>
      </c>
      <c r="G186" s="291"/>
    </row>
    <row r="187" spans="1:7" ht="18.75">
      <c r="A187" s="187"/>
      <c r="B187" s="187" t="s">
        <v>41</v>
      </c>
      <c r="C187" s="187"/>
      <c r="D187" s="307"/>
      <c r="E187" s="308">
        <f>F185+F177</f>
        <v>7123.1328</v>
      </c>
      <c r="F187" s="187"/>
      <c r="G187" s="187"/>
    </row>
    <row r="188" spans="1:7" ht="18.75">
      <c r="A188" s="187"/>
      <c r="B188" s="187" t="s">
        <v>42</v>
      </c>
      <c r="C188" s="187"/>
      <c r="D188" s="307">
        <f>E187*1.18</f>
        <v>8405.296704</v>
      </c>
      <c r="E188" s="187"/>
      <c r="F188" s="187"/>
      <c r="G188" s="187"/>
    </row>
    <row r="189" spans="1:7" ht="20.25">
      <c r="A189" s="699" t="s">
        <v>0</v>
      </c>
      <c r="B189" s="699"/>
      <c r="C189" s="699"/>
      <c r="D189" s="699"/>
      <c r="E189" s="699"/>
      <c r="F189" s="699"/>
      <c r="G189" s="699"/>
    </row>
    <row r="190" spans="1:7" ht="20.25">
      <c r="A190" s="699" t="s">
        <v>645</v>
      </c>
      <c r="B190" s="699"/>
      <c r="C190" s="699"/>
      <c r="D190" s="699"/>
      <c r="E190" s="699"/>
      <c r="F190" s="699"/>
      <c r="G190" s="699"/>
    </row>
    <row r="191" spans="1:7" ht="21" thickBot="1">
      <c r="A191" s="699" t="s">
        <v>94</v>
      </c>
      <c r="B191" s="699"/>
      <c r="C191" s="699"/>
      <c r="D191" s="699"/>
      <c r="E191" s="699"/>
      <c r="F191" s="699"/>
      <c r="G191" s="699"/>
    </row>
    <row r="192" spans="1:7" ht="19.5" thickBot="1">
      <c r="A192" s="700" t="s">
        <v>3</v>
      </c>
      <c r="B192" s="701"/>
      <c r="C192" s="701"/>
      <c r="D192" s="701"/>
      <c r="E192" s="701"/>
      <c r="F192" s="701"/>
      <c r="G192" s="702"/>
    </row>
    <row r="193" spans="1:7" ht="18.75">
      <c r="A193" s="104" t="s">
        <v>4</v>
      </c>
      <c r="B193" s="105" t="s">
        <v>5</v>
      </c>
      <c r="C193" s="105" t="s">
        <v>6</v>
      </c>
      <c r="D193" s="105" t="s">
        <v>7</v>
      </c>
      <c r="E193" s="105" t="s">
        <v>8</v>
      </c>
      <c r="F193" s="105" t="s">
        <v>9</v>
      </c>
      <c r="G193" s="106" t="s">
        <v>10</v>
      </c>
    </row>
    <row r="194" spans="1:7" ht="19.5" thickBot="1">
      <c r="A194" s="107"/>
      <c r="B194" s="108" t="s">
        <v>13</v>
      </c>
      <c r="C194" s="108" t="s">
        <v>14</v>
      </c>
      <c r="D194" s="108" t="s">
        <v>15</v>
      </c>
      <c r="E194" s="108"/>
      <c r="F194" s="108"/>
      <c r="G194" s="109"/>
    </row>
    <row r="195" spans="1:7" ht="19.5" thickBot="1">
      <c r="A195" s="219">
        <v>2</v>
      </c>
      <c r="B195" s="697" t="s">
        <v>16</v>
      </c>
      <c r="C195" s="697"/>
      <c r="D195" s="697"/>
      <c r="E195" s="697"/>
      <c r="F195" s="697"/>
      <c r="G195" s="698"/>
    </row>
    <row r="196" spans="1:7" ht="19.5" thickBot="1">
      <c r="A196" s="117" t="s">
        <v>663</v>
      </c>
      <c r="B196" s="123" t="s">
        <v>646</v>
      </c>
      <c r="C196" s="124" t="s">
        <v>22</v>
      </c>
      <c r="D196" s="124">
        <v>1</v>
      </c>
      <c r="E196" s="125">
        <v>248.92</v>
      </c>
      <c r="F196" s="310">
        <f>D196*E196</f>
        <v>248.92</v>
      </c>
      <c r="G196" s="311" t="s">
        <v>664</v>
      </c>
    </row>
    <row r="197" spans="1:7" ht="19.5" thickBot="1">
      <c r="A197" s="214"/>
      <c r="B197" s="215" t="s">
        <v>30</v>
      </c>
      <c r="C197" s="216" t="s">
        <v>22</v>
      </c>
      <c r="D197" s="229">
        <f>J197</f>
        <v>0</v>
      </c>
      <c r="E197" s="215"/>
      <c r="F197" s="217">
        <f>SUM(F196:F196)</f>
        <v>248.92</v>
      </c>
      <c r="G197" s="218"/>
    </row>
    <row r="198" spans="1:7" ht="19.5" thickBot="1">
      <c r="A198" s="316"/>
      <c r="B198" s="317" t="s">
        <v>31</v>
      </c>
      <c r="C198" s="317"/>
      <c r="D198" s="193"/>
      <c r="E198" s="317"/>
      <c r="F198" s="195">
        <f>F197</f>
        <v>248.92</v>
      </c>
      <c r="G198" s="318"/>
    </row>
    <row r="199" spans="1:7" ht="19.5" thickBot="1">
      <c r="A199" s="319">
        <v>5</v>
      </c>
      <c r="B199" s="320" t="s">
        <v>32</v>
      </c>
      <c r="C199" s="321" t="s">
        <v>33</v>
      </c>
      <c r="D199" s="322"/>
      <c r="E199" s="322"/>
      <c r="F199" s="323"/>
      <c r="G199" s="324" t="s">
        <v>34</v>
      </c>
    </row>
    <row r="200" spans="1:7" ht="19.5" thickBot="1">
      <c r="A200" s="148">
        <v>6</v>
      </c>
      <c r="B200" s="149" t="s">
        <v>36</v>
      </c>
      <c r="C200" s="150" t="s">
        <v>33</v>
      </c>
      <c r="D200" s="197">
        <v>2.5</v>
      </c>
      <c r="E200" s="197"/>
      <c r="F200" s="199">
        <v>3465</v>
      </c>
      <c r="G200" s="153" t="s">
        <v>34</v>
      </c>
    </row>
    <row r="201" spans="1:7" ht="19.5" thickBot="1">
      <c r="A201" s="154"/>
      <c r="B201" s="155" t="s">
        <v>37</v>
      </c>
      <c r="C201" s="156"/>
      <c r="D201" s="156"/>
      <c r="E201" s="157"/>
      <c r="F201" s="158">
        <f>F198+F199+F200</f>
        <v>3713.92</v>
      </c>
      <c r="G201" s="159"/>
    </row>
    <row r="202" spans="1:7" ht="19.5" thickBot="1">
      <c r="A202" s="160"/>
      <c r="B202" s="161" t="s">
        <v>38</v>
      </c>
      <c r="C202" s="162"/>
      <c r="D202" s="162"/>
      <c r="E202" s="163"/>
      <c r="F202" s="164">
        <f>F201*1.18</f>
        <v>4382.4256</v>
      </c>
      <c r="G202" s="165"/>
    </row>
    <row r="203" spans="1:7" ht="18.75">
      <c r="A203" s="186"/>
      <c r="B203" s="187" t="s">
        <v>41</v>
      </c>
      <c r="C203" s="186"/>
      <c r="D203" s="188">
        <f>F201</f>
        <v>3713.92</v>
      </c>
      <c r="E203" s="188"/>
      <c r="F203" s="188"/>
      <c r="G203" s="189"/>
    </row>
    <row r="204" spans="1:7" ht="18.75">
      <c r="A204" s="186"/>
      <c r="B204" s="187" t="s">
        <v>42</v>
      </c>
      <c r="C204" s="186"/>
      <c r="D204" s="696">
        <f>D203*1.18</f>
        <v>4382.4256</v>
      </c>
      <c r="E204" s="696"/>
      <c r="F204" s="696"/>
      <c r="G204" s="189"/>
    </row>
    <row r="205" spans="1:7" ht="20.25">
      <c r="A205" s="699" t="s">
        <v>0</v>
      </c>
      <c r="B205" s="699"/>
      <c r="C205" s="699"/>
      <c r="D205" s="699"/>
      <c r="E205" s="699"/>
      <c r="F205" s="699"/>
      <c r="G205" s="699"/>
    </row>
    <row r="206" spans="1:7" ht="20.25">
      <c r="A206" s="699" t="s">
        <v>645</v>
      </c>
      <c r="B206" s="699"/>
      <c r="C206" s="699"/>
      <c r="D206" s="699"/>
      <c r="E206" s="699"/>
      <c r="F206" s="699"/>
      <c r="G206" s="699"/>
    </row>
    <row r="207" spans="1:7" ht="21" thickBot="1">
      <c r="A207" s="699" t="s">
        <v>100</v>
      </c>
      <c r="B207" s="699"/>
      <c r="C207" s="699"/>
      <c r="D207" s="699"/>
      <c r="E207" s="699"/>
      <c r="F207" s="699"/>
      <c r="G207" s="699"/>
    </row>
    <row r="208" spans="1:7" ht="19.5" thickBot="1">
      <c r="A208" s="700" t="s">
        <v>3</v>
      </c>
      <c r="B208" s="701"/>
      <c r="C208" s="701"/>
      <c r="D208" s="701"/>
      <c r="E208" s="701"/>
      <c r="F208" s="701"/>
      <c r="G208" s="702"/>
    </row>
    <row r="209" spans="1:7" ht="18.75">
      <c r="A209" s="104" t="s">
        <v>4</v>
      </c>
      <c r="B209" s="105" t="s">
        <v>5</v>
      </c>
      <c r="C209" s="105" t="s">
        <v>6</v>
      </c>
      <c r="D209" s="105" t="s">
        <v>7</v>
      </c>
      <c r="E209" s="105" t="s">
        <v>8</v>
      </c>
      <c r="F209" s="105" t="s">
        <v>9</v>
      </c>
      <c r="G209" s="106" t="s">
        <v>10</v>
      </c>
    </row>
    <row r="210" spans="1:7" ht="19.5" thickBot="1">
      <c r="A210" s="339"/>
      <c r="B210" s="340" t="s">
        <v>13</v>
      </c>
      <c r="C210" s="340" t="s">
        <v>14</v>
      </c>
      <c r="D210" s="340" t="s">
        <v>15</v>
      </c>
      <c r="E210" s="340"/>
      <c r="F210" s="340"/>
      <c r="G210" s="341"/>
    </row>
    <row r="211" spans="1:7" ht="19.5" thickBot="1">
      <c r="A211" s="219">
        <v>2</v>
      </c>
      <c r="B211" s="697" t="s">
        <v>16</v>
      </c>
      <c r="C211" s="697"/>
      <c r="D211" s="697"/>
      <c r="E211" s="697"/>
      <c r="F211" s="697"/>
      <c r="G211" s="698"/>
    </row>
    <row r="212" spans="1:7" ht="18.75">
      <c r="A212" s="117" t="s">
        <v>250</v>
      </c>
      <c r="B212" s="125" t="s">
        <v>646</v>
      </c>
      <c r="C212" s="124" t="s">
        <v>19</v>
      </c>
      <c r="D212" s="124">
        <v>0.2</v>
      </c>
      <c r="E212" s="125">
        <v>1016.43</v>
      </c>
      <c r="F212" s="126">
        <f>D212*E212</f>
        <v>203.286</v>
      </c>
      <c r="G212" s="311" t="s">
        <v>665</v>
      </c>
    </row>
    <row r="213" spans="1:7" ht="19.5" thickBot="1">
      <c r="A213" s="117" t="s">
        <v>342</v>
      </c>
      <c r="B213" s="125" t="s">
        <v>646</v>
      </c>
      <c r="C213" s="124" t="s">
        <v>22</v>
      </c>
      <c r="D213" s="124">
        <v>2</v>
      </c>
      <c r="E213" s="125">
        <v>497.51</v>
      </c>
      <c r="F213" s="126">
        <f>D213*E213</f>
        <v>995.02</v>
      </c>
      <c r="G213" s="311" t="s">
        <v>666</v>
      </c>
    </row>
    <row r="214" spans="1:7" ht="19.5" thickBot="1">
      <c r="A214" s="345"/>
      <c r="B214" s="346" t="s">
        <v>30</v>
      </c>
      <c r="C214" s="143" t="s">
        <v>22</v>
      </c>
      <c r="D214" s="347">
        <f>J214</f>
        <v>0</v>
      </c>
      <c r="E214" s="346"/>
      <c r="F214" s="348">
        <f>SUM(F212:F213)</f>
        <v>1198.306</v>
      </c>
      <c r="G214" s="349"/>
    </row>
    <row r="215" spans="1:7" ht="19.5" thickBot="1">
      <c r="A215" s="353">
        <v>4</v>
      </c>
      <c r="B215" s="320" t="s">
        <v>32</v>
      </c>
      <c r="C215" s="321" t="s">
        <v>33</v>
      </c>
      <c r="D215" s="354"/>
      <c r="E215" s="354"/>
      <c r="F215" s="355">
        <v>0</v>
      </c>
      <c r="G215" s="324" t="s">
        <v>34</v>
      </c>
    </row>
    <row r="216" spans="1:7" ht="19.5" thickBot="1">
      <c r="A216" s="148">
        <v>5</v>
      </c>
      <c r="B216" s="149" t="s">
        <v>36</v>
      </c>
      <c r="C216" s="150" t="s">
        <v>33</v>
      </c>
      <c r="D216" s="356"/>
      <c r="E216" s="356"/>
      <c r="F216" s="357">
        <v>165.38</v>
      </c>
      <c r="G216" s="153" t="s">
        <v>34</v>
      </c>
    </row>
    <row r="217" spans="1:7" ht="19.5" thickBot="1">
      <c r="A217" s="154"/>
      <c r="B217" s="155" t="s">
        <v>37</v>
      </c>
      <c r="C217" s="156"/>
      <c r="D217" s="156"/>
      <c r="E217" s="157"/>
      <c r="F217" s="158">
        <f>F216+F215+F214</f>
        <v>1363.6860000000001</v>
      </c>
      <c r="G217" s="159"/>
    </row>
    <row r="218" spans="1:7" ht="19.5" thickBot="1">
      <c r="A218" s="160"/>
      <c r="B218" s="161" t="s">
        <v>38</v>
      </c>
      <c r="C218" s="162"/>
      <c r="D218" s="162"/>
      <c r="E218" s="163"/>
      <c r="F218" s="164">
        <f>F217*1.18</f>
        <v>1609.14948</v>
      </c>
      <c r="G218" s="165"/>
    </row>
    <row r="219" spans="1:7" ht="19.5" thickBot="1">
      <c r="A219" s="200" t="s">
        <v>39</v>
      </c>
      <c r="B219" s="201"/>
      <c r="C219" s="201"/>
      <c r="D219" s="202"/>
      <c r="E219" s="201"/>
      <c r="F219" s="201"/>
      <c r="G219" s="203"/>
    </row>
    <row r="220" spans="1:7" ht="18.75">
      <c r="A220" s="204" t="s">
        <v>4</v>
      </c>
      <c r="B220" s="205" t="s">
        <v>5</v>
      </c>
      <c r="C220" s="205" t="s">
        <v>6</v>
      </c>
      <c r="D220" s="205" t="s">
        <v>7</v>
      </c>
      <c r="E220" s="205" t="s">
        <v>8</v>
      </c>
      <c r="F220" s="205" t="s">
        <v>9</v>
      </c>
      <c r="G220" s="206" t="s">
        <v>10</v>
      </c>
    </row>
    <row r="221" spans="1:7" ht="19.5" thickBot="1">
      <c r="A221" s="204"/>
      <c r="B221" s="205" t="s">
        <v>13</v>
      </c>
      <c r="C221" s="205" t="s">
        <v>14</v>
      </c>
      <c r="D221" s="205" t="s">
        <v>15</v>
      </c>
      <c r="E221" s="205"/>
      <c r="F221" s="205"/>
      <c r="G221" s="241"/>
    </row>
    <row r="222" spans="1:7" ht="19.5" thickBot="1">
      <c r="A222" s="345"/>
      <c r="B222" s="684" t="s">
        <v>40</v>
      </c>
      <c r="C222" s="685"/>
      <c r="D222" s="685"/>
      <c r="E222" s="684"/>
      <c r="F222" s="686">
        <v>0</v>
      </c>
      <c r="G222" s="687"/>
    </row>
    <row r="223" spans="1:7" ht="19.5" thickBot="1">
      <c r="A223" s="181"/>
      <c r="B223" s="182" t="s">
        <v>38</v>
      </c>
      <c r="C223" s="183"/>
      <c r="D223" s="183"/>
      <c r="E223" s="182"/>
      <c r="F223" s="184">
        <f>F222*1.18</f>
        <v>0</v>
      </c>
      <c r="G223" s="185"/>
    </row>
    <row r="224" spans="1:7" ht="18.75">
      <c r="A224" s="186"/>
      <c r="B224" s="187" t="s">
        <v>41</v>
      </c>
      <c r="C224" s="186"/>
      <c r="D224" s="188">
        <f>F217+F222</f>
        <v>1363.6860000000001</v>
      </c>
      <c r="E224" s="188"/>
      <c r="F224" s="188"/>
      <c r="G224" s="189"/>
    </row>
    <row r="225" spans="1:7" ht="18.75">
      <c r="A225" s="186"/>
      <c r="B225" s="187" t="s">
        <v>42</v>
      </c>
      <c r="C225" s="186"/>
      <c r="D225" s="696">
        <f>D224*1.18</f>
        <v>1609.14948</v>
      </c>
      <c r="E225" s="696"/>
      <c r="F225" s="696"/>
      <c r="G225" s="189"/>
    </row>
    <row r="226" spans="1:7" ht="20.25">
      <c r="A226" s="699" t="s">
        <v>0</v>
      </c>
      <c r="B226" s="699"/>
      <c r="C226" s="699"/>
      <c r="D226" s="699"/>
      <c r="E226" s="699"/>
      <c r="F226" s="699"/>
      <c r="G226" s="699"/>
    </row>
    <row r="227" spans="1:7" ht="20.25">
      <c r="A227" s="699" t="s">
        <v>645</v>
      </c>
      <c r="B227" s="699"/>
      <c r="C227" s="699"/>
      <c r="D227" s="699"/>
      <c r="E227" s="699"/>
      <c r="F227" s="699"/>
      <c r="G227" s="699"/>
    </row>
    <row r="228" spans="1:7" ht="21" thickBot="1">
      <c r="A228" s="699" t="s">
        <v>111</v>
      </c>
      <c r="B228" s="699"/>
      <c r="C228" s="699"/>
      <c r="D228" s="699"/>
      <c r="E228" s="699"/>
      <c r="F228" s="699"/>
      <c r="G228" s="699"/>
    </row>
    <row r="229" spans="1:7" ht="19.5" thickBot="1">
      <c r="A229" s="700" t="s">
        <v>3</v>
      </c>
      <c r="B229" s="701"/>
      <c r="C229" s="701"/>
      <c r="D229" s="701"/>
      <c r="E229" s="701"/>
      <c r="F229" s="701"/>
      <c r="G229" s="702"/>
    </row>
    <row r="230" spans="1:7" ht="18.75">
      <c r="A230" s="104" t="s">
        <v>4</v>
      </c>
      <c r="B230" s="105" t="s">
        <v>5</v>
      </c>
      <c r="C230" s="105" t="s">
        <v>6</v>
      </c>
      <c r="D230" s="105" t="s">
        <v>7</v>
      </c>
      <c r="E230" s="105" t="s">
        <v>8</v>
      </c>
      <c r="F230" s="105" t="s">
        <v>9</v>
      </c>
      <c r="G230" s="106" t="s">
        <v>10</v>
      </c>
    </row>
    <row r="231" spans="1:7" ht="19.5" thickBot="1">
      <c r="A231" s="107"/>
      <c r="B231" s="108" t="s">
        <v>13</v>
      </c>
      <c r="C231" s="108" t="s">
        <v>14</v>
      </c>
      <c r="D231" s="108" t="s">
        <v>15</v>
      </c>
      <c r="E231" s="108"/>
      <c r="F231" s="108"/>
      <c r="G231" s="109"/>
    </row>
    <row r="232" spans="1:7" ht="19.5" thickBot="1">
      <c r="A232" s="148">
        <v>3</v>
      </c>
      <c r="B232" s="149" t="s">
        <v>36</v>
      </c>
      <c r="C232" s="150" t="s">
        <v>33</v>
      </c>
      <c r="D232" s="356"/>
      <c r="E232" s="356"/>
      <c r="F232" s="198">
        <v>1113.06</v>
      </c>
      <c r="G232" s="153" t="s">
        <v>34</v>
      </c>
    </row>
    <row r="233" spans="1:7" ht="19.5" thickBot="1">
      <c r="A233" s="154"/>
      <c r="B233" s="155" t="s">
        <v>37</v>
      </c>
      <c r="C233" s="156"/>
      <c r="D233" s="156"/>
      <c r="E233" s="157"/>
      <c r="F233" s="158">
        <f>F232</f>
        <v>1113.06</v>
      </c>
      <c r="G233" s="159"/>
    </row>
    <row r="234" spans="1:7" ht="19.5" thickBot="1">
      <c r="A234" s="160"/>
      <c r="B234" s="161" t="s">
        <v>38</v>
      </c>
      <c r="C234" s="162"/>
      <c r="D234" s="162"/>
      <c r="E234" s="163"/>
      <c r="F234" s="164">
        <f>F233*1.18</f>
        <v>1313.4107999999999</v>
      </c>
      <c r="G234" s="165"/>
    </row>
    <row r="235" spans="1:7" ht="19.5" thickBot="1">
      <c r="A235" s="365" t="s">
        <v>39</v>
      </c>
      <c r="B235" s="366"/>
      <c r="C235" s="366"/>
      <c r="D235" s="367"/>
      <c r="E235" s="366"/>
      <c r="F235" s="366"/>
      <c r="G235" s="165"/>
    </row>
    <row r="236" spans="1:7" ht="18.75">
      <c r="A236" s="204" t="s">
        <v>4</v>
      </c>
      <c r="B236" s="205" t="s">
        <v>5</v>
      </c>
      <c r="C236" s="205" t="s">
        <v>6</v>
      </c>
      <c r="D236" s="205" t="s">
        <v>7</v>
      </c>
      <c r="E236" s="205" t="s">
        <v>8</v>
      </c>
      <c r="F236" s="205" t="s">
        <v>9</v>
      </c>
      <c r="G236" s="206" t="s">
        <v>10</v>
      </c>
    </row>
    <row r="237" spans="1:7" ht="19.5" thickBot="1">
      <c r="A237" s="204"/>
      <c r="B237" s="205" t="s">
        <v>13</v>
      </c>
      <c r="C237" s="205" t="s">
        <v>14</v>
      </c>
      <c r="D237" s="205" t="s">
        <v>15</v>
      </c>
      <c r="E237" s="205"/>
      <c r="F237" s="205"/>
      <c r="G237" s="241"/>
    </row>
    <row r="238" spans="1:7" ht="19.5" thickBot="1">
      <c r="A238" s="375">
        <v>3</v>
      </c>
      <c r="B238" s="691" t="s">
        <v>116</v>
      </c>
      <c r="C238" s="691"/>
      <c r="D238" s="691"/>
      <c r="E238" s="691"/>
      <c r="F238" s="691"/>
      <c r="G238" s="692"/>
    </row>
    <row r="239" spans="1:7" ht="19.5" thickBot="1">
      <c r="A239" s="124"/>
      <c r="B239" s="381" t="s">
        <v>117</v>
      </c>
      <c r="C239" s="124" t="s">
        <v>19</v>
      </c>
      <c r="D239" s="124">
        <v>5.8</v>
      </c>
      <c r="E239" s="377">
        <v>1016.43</v>
      </c>
      <c r="F239" s="382">
        <f>D239*E239</f>
        <v>5895.294</v>
      </c>
      <c r="G239" s="381" t="s">
        <v>118</v>
      </c>
    </row>
    <row r="240" spans="1:7" ht="19.5" thickBot="1">
      <c r="A240" s="380"/>
      <c r="B240" s="693" t="s">
        <v>55</v>
      </c>
      <c r="C240" s="694"/>
      <c r="D240" s="694"/>
      <c r="E240" s="695"/>
      <c r="F240" s="348">
        <f>SUM(F239)</f>
        <v>5895.294</v>
      </c>
      <c r="G240" s="333"/>
    </row>
    <row r="241" spans="1:7" ht="19.5" thickBot="1">
      <c r="A241" s="358"/>
      <c r="B241" s="359" t="s">
        <v>40</v>
      </c>
      <c r="C241" s="360"/>
      <c r="D241" s="360"/>
      <c r="E241" s="359"/>
      <c r="F241" s="361">
        <f>F240</f>
        <v>5895.294</v>
      </c>
      <c r="G241" s="362"/>
    </row>
    <row r="242" spans="1:7" ht="19.5" thickBot="1">
      <c r="A242" s="181"/>
      <c r="B242" s="182" t="s">
        <v>38</v>
      </c>
      <c r="C242" s="183"/>
      <c r="D242" s="183"/>
      <c r="E242" s="182"/>
      <c r="F242" s="184">
        <f>F241*1.18</f>
        <v>6956.446919999999</v>
      </c>
      <c r="G242" s="185"/>
    </row>
    <row r="243" spans="1:7" ht="18.75">
      <c r="A243" s="186"/>
      <c r="B243" s="187" t="s">
        <v>41</v>
      </c>
      <c r="C243" s="186"/>
      <c r="D243" s="188">
        <f>F233+F241</f>
        <v>7008.353999999999</v>
      </c>
      <c r="E243" s="188"/>
      <c r="F243" s="188"/>
      <c r="G243" s="189"/>
    </row>
    <row r="244" spans="1:7" ht="18.75">
      <c r="A244" s="186"/>
      <c r="B244" s="187" t="s">
        <v>42</v>
      </c>
      <c r="C244" s="186"/>
      <c r="D244" s="696">
        <f>D243*1.18</f>
        <v>8269.857719999998</v>
      </c>
      <c r="E244" s="696"/>
      <c r="F244" s="696"/>
      <c r="G244" s="189"/>
    </row>
    <row r="245" ht="13.5" thickBot="1"/>
    <row r="246" spans="1:7" ht="27.75" customHeight="1">
      <c r="A246" s="383"/>
      <c r="B246" s="384" t="s">
        <v>119</v>
      </c>
      <c r="C246" s="385"/>
      <c r="D246" s="385"/>
      <c r="E246" s="385"/>
      <c r="F246" s="386">
        <f>D243+D224+D203+E187+D158+D132+D115+D98+D77+E60+D37+D16</f>
        <v>44326.6936</v>
      </c>
      <c r="G246" s="387"/>
    </row>
    <row r="247" spans="1:7" ht="27" customHeight="1" thickBot="1">
      <c r="A247" s="388"/>
      <c r="B247" s="389" t="s">
        <v>120</v>
      </c>
      <c r="C247" s="390"/>
      <c r="D247" s="390"/>
      <c r="E247" s="390"/>
      <c r="F247" s="391">
        <f>F246*1.18</f>
        <v>52305.498448</v>
      </c>
      <c r="G247" s="392"/>
    </row>
    <row r="248" spans="1:7" ht="19.5" thickBot="1">
      <c r="A248" s="393"/>
      <c r="B248" s="394" t="s">
        <v>121</v>
      </c>
      <c r="C248" s="395"/>
      <c r="D248" s="395"/>
      <c r="E248" s="395"/>
      <c r="F248" s="396">
        <f>F246*1.065</f>
        <v>47207.928684</v>
      </c>
      <c r="G248" s="397"/>
    </row>
    <row r="249" spans="1:7" ht="19.5" thickBot="1">
      <c r="A249" s="398"/>
      <c r="B249" s="399" t="s">
        <v>122</v>
      </c>
      <c r="C249" s="400"/>
      <c r="D249" s="400"/>
      <c r="E249" s="400"/>
      <c r="F249" s="396">
        <f>F247*1.065</f>
        <v>55705.355847119994</v>
      </c>
      <c r="G249" s="401"/>
    </row>
  </sheetData>
  <sheetProtection/>
  <mergeCells count="83">
    <mergeCell ref="A1:G1"/>
    <mergeCell ref="A2:G2"/>
    <mergeCell ref="A3:G3"/>
    <mergeCell ref="A4:G4"/>
    <mergeCell ref="H5:H6"/>
    <mergeCell ref="I5:I6"/>
    <mergeCell ref="H12:H13"/>
    <mergeCell ref="I12:I13"/>
    <mergeCell ref="D16:F16"/>
    <mergeCell ref="D17:F17"/>
    <mergeCell ref="A18:G18"/>
    <mergeCell ref="A19:G19"/>
    <mergeCell ref="A20:G20"/>
    <mergeCell ref="A21:G21"/>
    <mergeCell ref="B24:G24"/>
    <mergeCell ref="D37:F37"/>
    <mergeCell ref="D38:F38"/>
    <mergeCell ref="A39:G39"/>
    <mergeCell ref="A40:G40"/>
    <mergeCell ref="A41:G41"/>
    <mergeCell ref="A42:G42"/>
    <mergeCell ref="B45:G45"/>
    <mergeCell ref="D61:F61"/>
    <mergeCell ref="A62:G62"/>
    <mergeCell ref="A63:G63"/>
    <mergeCell ref="A64:G64"/>
    <mergeCell ref="A65:G65"/>
    <mergeCell ref="D78:F78"/>
    <mergeCell ref="A79:G79"/>
    <mergeCell ref="A80:G80"/>
    <mergeCell ref="A81:G81"/>
    <mergeCell ref="A82:G82"/>
    <mergeCell ref="B85:G85"/>
    <mergeCell ref="D99:F99"/>
    <mergeCell ref="A100:G100"/>
    <mergeCell ref="A101:G101"/>
    <mergeCell ref="A102:G102"/>
    <mergeCell ref="A103:G103"/>
    <mergeCell ref="B106:G106"/>
    <mergeCell ref="D116:F116"/>
    <mergeCell ref="A117:G117"/>
    <mergeCell ref="A118:G118"/>
    <mergeCell ref="A119:G119"/>
    <mergeCell ref="A120:G120"/>
    <mergeCell ref="D133:F133"/>
    <mergeCell ref="A134:G134"/>
    <mergeCell ref="A135:G135"/>
    <mergeCell ref="A136:G136"/>
    <mergeCell ref="A137:G137"/>
    <mergeCell ref="B140:G140"/>
    <mergeCell ref="B153:G153"/>
    <mergeCell ref="D159:F159"/>
    <mergeCell ref="A160:G160"/>
    <mergeCell ref="A161:G161"/>
    <mergeCell ref="A162:G162"/>
    <mergeCell ref="A164:G164"/>
    <mergeCell ref="C167:G167"/>
    <mergeCell ref="A180:A181"/>
    <mergeCell ref="B180:B181"/>
    <mergeCell ref="C180:C181"/>
    <mergeCell ref="D180:D181"/>
    <mergeCell ref="E180:E181"/>
    <mergeCell ref="F180:F181"/>
    <mergeCell ref="G180:G181"/>
    <mergeCell ref="A189:G189"/>
    <mergeCell ref="A190:G190"/>
    <mergeCell ref="A191:G191"/>
    <mergeCell ref="A192:G192"/>
    <mergeCell ref="B195:G195"/>
    <mergeCell ref="D204:F204"/>
    <mergeCell ref="A205:G205"/>
    <mergeCell ref="A206:G206"/>
    <mergeCell ref="A207:G207"/>
    <mergeCell ref="A208:G208"/>
    <mergeCell ref="B211:G211"/>
    <mergeCell ref="D225:F225"/>
    <mergeCell ref="D244:F244"/>
    <mergeCell ref="A226:G226"/>
    <mergeCell ref="A227:G227"/>
    <mergeCell ref="A228:G228"/>
    <mergeCell ref="A229:G229"/>
    <mergeCell ref="B238:G238"/>
    <mergeCell ref="B240:E240"/>
  </mergeCells>
  <printOptions/>
  <pageMargins left="0.66" right="0.57" top="0.25" bottom="0.25" header="0.2" footer="0.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I296"/>
  <sheetViews>
    <sheetView zoomScale="75" zoomScaleNormal="75" zoomScalePageLayoutView="0" workbookViewId="0" topLeftCell="A1">
      <selection activeCell="A1" sqref="A1:G1"/>
    </sheetView>
  </sheetViews>
  <sheetFormatPr defaultColWidth="6.5742187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6.7109375" style="2" customWidth="1"/>
    <col min="5" max="5" width="13.140625" style="2" customWidth="1"/>
    <col min="6" max="6" width="17.42187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15.28125" style="2" customWidth="1"/>
    <col min="11" max="255" width="9.140625" style="2" customWidth="1"/>
    <col min="256" max="16384" width="6.5742187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1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8.75">
      <c r="A7" s="11">
        <v>1</v>
      </c>
      <c r="B7" s="734" t="s">
        <v>16</v>
      </c>
      <c r="C7" s="734"/>
      <c r="D7" s="734"/>
      <c r="E7" s="734"/>
      <c r="F7" s="734"/>
      <c r="G7" s="735"/>
      <c r="H7" s="12"/>
      <c r="I7" s="13"/>
    </row>
    <row r="8" spans="1:9" ht="18.75">
      <c r="A8" s="14" t="s">
        <v>17</v>
      </c>
      <c r="B8" s="15" t="s">
        <v>18</v>
      </c>
      <c r="C8" s="16" t="s">
        <v>19</v>
      </c>
      <c r="D8" s="16">
        <v>2</v>
      </c>
      <c r="E8" s="17">
        <v>146.36</v>
      </c>
      <c r="F8" s="18">
        <f>D8*E8</f>
        <v>292.72</v>
      </c>
      <c r="G8" s="19" t="s">
        <v>20</v>
      </c>
      <c r="H8" s="20"/>
      <c r="I8" s="21"/>
    </row>
    <row r="9" spans="1:9" ht="18.75">
      <c r="A9" s="14"/>
      <c r="B9" s="22" t="s">
        <v>21</v>
      </c>
      <c r="C9" s="23" t="s">
        <v>22</v>
      </c>
      <c r="D9" s="23">
        <v>1</v>
      </c>
      <c r="E9" s="24">
        <v>16.12</v>
      </c>
      <c r="F9" s="25">
        <f>D9*E9</f>
        <v>16.12</v>
      </c>
      <c r="G9" s="26" t="s">
        <v>20</v>
      </c>
      <c r="H9" s="20"/>
      <c r="I9" s="21"/>
    </row>
    <row r="10" spans="1:9" ht="18.75">
      <c r="A10" s="14" t="s">
        <v>23</v>
      </c>
      <c r="B10" s="15" t="s">
        <v>18</v>
      </c>
      <c r="C10" s="16" t="s">
        <v>22</v>
      </c>
      <c r="D10" s="16">
        <v>2</v>
      </c>
      <c r="E10" s="17">
        <v>423.61</v>
      </c>
      <c r="F10" s="18">
        <f>D10*E10</f>
        <v>847.22</v>
      </c>
      <c r="G10" s="19" t="s">
        <v>24</v>
      </c>
      <c r="H10" s="27" t="s">
        <v>25</v>
      </c>
      <c r="I10" s="21"/>
    </row>
    <row r="11" spans="1:9" ht="18.75">
      <c r="A11" s="14" t="s">
        <v>26</v>
      </c>
      <c r="B11" s="15" t="s">
        <v>18</v>
      </c>
      <c r="C11" s="16" t="s">
        <v>22</v>
      </c>
      <c r="D11" s="16">
        <v>30</v>
      </c>
      <c r="E11" s="17">
        <v>248.92</v>
      </c>
      <c r="F11" s="18">
        <f>D11*E11</f>
        <v>7467.599999999999</v>
      </c>
      <c r="G11" s="19" t="s">
        <v>27</v>
      </c>
      <c r="H11" s="28"/>
      <c r="I11" s="21"/>
    </row>
    <row r="12" spans="1:9" ht="18.75">
      <c r="A12" s="14" t="s">
        <v>28</v>
      </c>
      <c r="B12" s="15" t="s">
        <v>18</v>
      </c>
      <c r="C12" s="16" t="s">
        <v>22</v>
      </c>
      <c r="D12" s="16">
        <v>3</v>
      </c>
      <c r="E12" s="17">
        <v>273.67</v>
      </c>
      <c r="F12" s="18">
        <f>D12*E12</f>
        <v>821.01</v>
      </c>
      <c r="G12" s="19" t="s">
        <v>29</v>
      </c>
      <c r="H12" s="20"/>
      <c r="I12" s="21"/>
    </row>
    <row r="13" spans="1:9" ht="18.75" customHeight="1" thickBot="1">
      <c r="A13" s="29"/>
      <c r="B13" s="30" t="s">
        <v>30</v>
      </c>
      <c r="C13" s="31" t="s">
        <v>22</v>
      </c>
      <c r="D13" s="32"/>
      <c r="E13" s="33"/>
      <c r="F13" s="34">
        <f>SUM(F8:F12)</f>
        <v>9444.67</v>
      </c>
      <c r="G13" s="35"/>
      <c r="H13" s="36"/>
      <c r="I13" s="35"/>
    </row>
    <row r="14" spans="1:9" ht="18.75" customHeight="1" thickBot="1">
      <c r="A14" s="37"/>
      <c r="B14" s="38" t="s">
        <v>31</v>
      </c>
      <c r="C14" s="38"/>
      <c r="D14" s="39"/>
      <c r="E14" s="40"/>
      <c r="F14" s="41">
        <f>F13</f>
        <v>9444.67</v>
      </c>
      <c r="G14" s="42"/>
      <c r="H14" s="43"/>
      <c r="I14" s="42"/>
    </row>
    <row r="15" spans="1:9" ht="18.75" customHeight="1" thickBot="1">
      <c r="A15" s="44">
        <v>3</v>
      </c>
      <c r="B15" s="45" t="s">
        <v>32</v>
      </c>
      <c r="C15" s="46" t="s">
        <v>33</v>
      </c>
      <c r="D15" s="47">
        <v>0.6</v>
      </c>
      <c r="E15" s="48"/>
      <c r="F15" s="49">
        <v>1003.29142</v>
      </c>
      <c r="G15" s="50" t="s">
        <v>34</v>
      </c>
      <c r="H15" s="50" t="s">
        <v>35</v>
      </c>
      <c r="I15" s="51"/>
    </row>
    <row r="16" spans="1:9" ht="18.75" customHeight="1" thickBot="1">
      <c r="A16" s="52">
        <v>4</v>
      </c>
      <c r="B16" s="53" t="s">
        <v>36</v>
      </c>
      <c r="C16" s="54" t="s">
        <v>33</v>
      </c>
      <c r="D16" s="55">
        <v>1.5</v>
      </c>
      <c r="E16" s="48"/>
      <c r="F16" s="56">
        <v>1681.52</v>
      </c>
      <c r="G16" s="57" t="s">
        <v>34</v>
      </c>
      <c r="H16" s="50" t="s">
        <v>35</v>
      </c>
      <c r="I16" s="58"/>
    </row>
    <row r="17" spans="1:9" ht="18.75" customHeight="1" thickBot="1">
      <c r="A17" s="59"/>
      <c r="B17" s="60" t="s">
        <v>37</v>
      </c>
      <c r="C17" s="61"/>
      <c r="D17" s="61"/>
      <c r="E17" s="62"/>
      <c r="F17" s="63">
        <f>F14+F15+F16</f>
        <v>12129.48142</v>
      </c>
      <c r="G17" s="64"/>
      <c r="H17" s="65"/>
      <c r="I17" s="66"/>
    </row>
    <row r="18" spans="1:9" ht="18.75" customHeight="1" thickBot="1">
      <c r="A18" s="67"/>
      <c r="B18" s="68" t="s">
        <v>38</v>
      </c>
      <c r="C18" s="69"/>
      <c r="D18" s="69"/>
      <c r="E18" s="70"/>
      <c r="F18" s="71">
        <f>F17*1.18</f>
        <v>14312.7880756</v>
      </c>
      <c r="G18" s="72"/>
      <c r="H18" s="72"/>
      <c r="I18" s="73"/>
    </row>
    <row r="19" spans="1:9" ht="18.75" customHeight="1" thickBot="1">
      <c r="A19" s="74" t="s">
        <v>39</v>
      </c>
      <c r="B19" s="75"/>
      <c r="C19" s="75"/>
      <c r="D19" s="76"/>
      <c r="E19" s="75"/>
      <c r="F19" s="75"/>
      <c r="G19" s="77"/>
      <c r="H19" s="78"/>
      <c r="I19" s="79"/>
    </row>
    <row r="20" spans="1:9" ht="18.75" customHeight="1">
      <c r="A20" s="80" t="s">
        <v>4</v>
      </c>
      <c r="B20" s="81" t="s">
        <v>5</v>
      </c>
      <c r="C20" s="81" t="s">
        <v>6</v>
      </c>
      <c r="D20" s="81" t="s">
        <v>7</v>
      </c>
      <c r="E20" s="81" t="s">
        <v>8</v>
      </c>
      <c r="F20" s="81" t="s">
        <v>9</v>
      </c>
      <c r="G20" s="82" t="s">
        <v>10</v>
      </c>
      <c r="H20" s="736"/>
      <c r="I20" s="738"/>
    </row>
    <row r="21" spans="1:9" ht="18.75" customHeight="1" thickBot="1">
      <c r="A21" s="83"/>
      <c r="B21" s="84" t="s">
        <v>13</v>
      </c>
      <c r="C21" s="84" t="s">
        <v>14</v>
      </c>
      <c r="D21" s="84" t="s">
        <v>15</v>
      </c>
      <c r="E21" s="84"/>
      <c r="F21" s="84"/>
      <c r="G21" s="85"/>
      <c r="H21" s="737"/>
      <c r="I21" s="739"/>
    </row>
    <row r="22" spans="1:9" ht="18.75" customHeight="1" thickBot="1">
      <c r="A22" s="86"/>
      <c r="B22" s="87" t="s">
        <v>40</v>
      </c>
      <c r="C22" s="88"/>
      <c r="D22" s="88"/>
      <c r="E22" s="87"/>
      <c r="F22" s="89">
        <v>0</v>
      </c>
      <c r="G22" s="90"/>
      <c r="H22" s="91"/>
      <c r="I22" s="92"/>
    </row>
    <row r="23" spans="1:9" ht="18.75" customHeight="1" thickBot="1">
      <c r="A23" s="93"/>
      <c r="B23" s="94" t="s">
        <v>38</v>
      </c>
      <c r="C23" s="95"/>
      <c r="D23" s="95"/>
      <c r="E23" s="94"/>
      <c r="F23" s="96">
        <f>F22*1.18</f>
        <v>0</v>
      </c>
      <c r="G23" s="97"/>
      <c r="H23" s="98"/>
      <c r="I23" s="99"/>
    </row>
    <row r="24" spans="1:9" ht="18.75" customHeight="1">
      <c r="A24" s="100"/>
      <c r="B24" s="101" t="s">
        <v>41</v>
      </c>
      <c r="C24" s="100"/>
      <c r="D24" s="740">
        <f>F17+F22</f>
        <v>12129.48142</v>
      </c>
      <c r="E24" s="740"/>
      <c r="F24" s="740"/>
      <c r="G24" s="102"/>
      <c r="H24" s="102"/>
      <c r="I24" s="102"/>
    </row>
    <row r="25" spans="1:9" ht="18.75" customHeight="1" thickBot="1">
      <c r="A25" s="100"/>
      <c r="B25" s="101" t="s">
        <v>42</v>
      </c>
      <c r="C25" s="100"/>
      <c r="D25" s="741">
        <f>D24*1.18</f>
        <v>14312.7880756</v>
      </c>
      <c r="E25" s="741"/>
      <c r="F25" s="741"/>
      <c r="G25" s="102"/>
      <c r="H25" s="102"/>
      <c r="I25" s="102"/>
    </row>
    <row r="26" spans="1:7" ht="20.25">
      <c r="A26" s="742" t="s">
        <v>0</v>
      </c>
      <c r="B26" s="743"/>
      <c r="C26" s="743"/>
      <c r="D26" s="743"/>
      <c r="E26" s="743"/>
      <c r="F26" s="743"/>
      <c r="G26" s="744"/>
    </row>
    <row r="27" spans="1:7" ht="20.25">
      <c r="A27" s="729" t="s">
        <v>1</v>
      </c>
      <c r="B27" s="729"/>
      <c r="C27" s="729"/>
      <c r="D27" s="729"/>
      <c r="E27" s="729"/>
      <c r="F27" s="729"/>
      <c r="G27" s="729"/>
    </row>
    <row r="28" spans="1:7" ht="21" thickBot="1">
      <c r="A28" s="731" t="s">
        <v>43</v>
      </c>
      <c r="B28" s="699"/>
      <c r="C28" s="699"/>
      <c r="D28" s="699"/>
      <c r="E28" s="699"/>
      <c r="F28" s="699"/>
      <c r="G28" s="732"/>
    </row>
    <row r="29" spans="1:7" ht="19.5" thickBot="1">
      <c r="A29" s="700" t="s">
        <v>3</v>
      </c>
      <c r="B29" s="701"/>
      <c r="C29" s="701"/>
      <c r="D29" s="701"/>
      <c r="E29" s="701"/>
      <c r="F29" s="701"/>
      <c r="G29" s="702"/>
    </row>
    <row r="30" spans="1:7" ht="18.75">
      <c r="A30" s="104" t="s">
        <v>4</v>
      </c>
      <c r="B30" s="105" t="s">
        <v>5</v>
      </c>
      <c r="C30" s="105" t="s">
        <v>6</v>
      </c>
      <c r="D30" s="105" t="s">
        <v>7</v>
      </c>
      <c r="E30" s="105" t="s">
        <v>8</v>
      </c>
      <c r="F30" s="105" t="s">
        <v>9</v>
      </c>
      <c r="G30" s="106" t="s">
        <v>10</v>
      </c>
    </row>
    <row r="31" spans="1:7" ht="19.5" thickBot="1">
      <c r="A31" s="107"/>
      <c r="B31" s="108" t="s">
        <v>13</v>
      </c>
      <c r="C31" s="108" t="s">
        <v>14</v>
      </c>
      <c r="D31" s="108" t="s">
        <v>15</v>
      </c>
      <c r="E31" s="108"/>
      <c r="F31" s="108"/>
      <c r="G31" s="109"/>
    </row>
    <row r="32" spans="1:7" ht="19.5" thickBot="1">
      <c r="A32" s="110">
        <v>1</v>
      </c>
      <c r="B32" s="722" t="s">
        <v>16</v>
      </c>
      <c r="C32" s="722"/>
      <c r="D32" s="722"/>
      <c r="E32" s="722"/>
      <c r="F32" s="722"/>
      <c r="G32" s="723"/>
    </row>
    <row r="33" spans="1:7" ht="18.75">
      <c r="A33" s="111" t="s">
        <v>44</v>
      </c>
      <c r="B33" s="112" t="s">
        <v>18</v>
      </c>
      <c r="C33" s="113" t="s">
        <v>19</v>
      </c>
      <c r="D33" s="113">
        <v>1.8</v>
      </c>
      <c r="E33" s="114">
        <v>97.57</v>
      </c>
      <c r="F33" s="115">
        <f>D33*E33</f>
        <v>175.626</v>
      </c>
      <c r="G33" s="116" t="s">
        <v>45</v>
      </c>
    </row>
    <row r="34" spans="1:7" ht="18.75">
      <c r="A34" s="117"/>
      <c r="B34" s="118" t="s">
        <v>21</v>
      </c>
      <c r="C34" s="119" t="s">
        <v>22</v>
      </c>
      <c r="D34" s="119">
        <v>1</v>
      </c>
      <c r="E34" s="120">
        <v>16.12</v>
      </c>
      <c r="F34" s="121">
        <f>D34*E34</f>
        <v>16.12</v>
      </c>
      <c r="G34" s="122" t="s">
        <v>45</v>
      </c>
    </row>
    <row r="35" spans="1:7" ht="18.75">
      <c r="A35" s="117" t="s">
        <v>17</v>
      </c>
      <c r="B35" s="123" t="s">
        <v>18</v>
      </c>
      <c r="C35" s="124" t="s">
        <v>22</v>
      </c>
      <c r="D35" s="124">
        <v>3</v>
      </c>
      <c r="E35" s="125">
        <v>423.61</v>
      </c>
      <c r="F35" s="126">
        <f>D35*E35</f>
        <v>1270.83</v>
      </c>
      <c r="G35" s="127" t="s">
        <v>46</v>
      </c>
    </row>
    <row r="36" spans="1:7" ht="18.75">
      <c r="A36" s="117" t="s">
        <v>23</v>
      </c>
      <c r="B36" s="123" t="s">
        <v>18</v>
      </c>
      <c r="C36" s="124" t="s">
        <v>22</v>
      </c>
      <c r="D36" s="124">
        <v>3</v>
      </c>
      <c r="E36" s="125">
        <v>248.92</v>
      </c>
      <c r="F36" s="126">
        <f>D36*E36</f>
        <v>746.76</v>
      </c>
      <c r="G36" s="127" t="s">
        <v>47</v>
      </c>
    </row>
    <row r="37" spans="1:7" ht="19.5" thickBot="1">
      <c r="A37" s="128"/>
      <c r="B37" s="129" t="s">
        <v>30</v>
      </c>
      <c r="C37" s="130" t="s">
        <v>22</v>
      </c>
      <c r="D37" s="131">
        <v>6</v>
      </c>
      <c r="E37" s="132"/>
      <c r="F37" s="133">
        <f>SUM(F33:F36)</f>
        <v>2209.3360000000002</v>
      </c>
      <c r="G37" s="134"/>
    </row>
    <row r="38" spans="1:7" ht="19.5" thickBot="1">
      <c r="A38" s="135"/>
      <c r="B38" s="136" t="s">
        <v>31</v>
      </c>
      <c r="C38" s="136"/>
      <c r="D38" s="137"/>
      <c r="E38" s="138"/>
      <c r="F38" s="139">
        <f>F37</f>
        <v>2209.3360000000002</v>
      </c>
      <c r="G38" s="140"/>
    </row>
    <row r="39" spans="1:7" ht="19.5" thickBot="1">
      <c r="A39" s="141">
        <v>3</v>
      </c>
      <c r="B39" s="142" t="s">
        <v>32</v>
      </c>
      <c r="C39" s="143" t="s">
        <v>33</v>
      </c>
      <c r="D39" s="144">
        <v>0</v>
      </c>
      <c r="E39" s="145"/>
      <c r="F39" s="146">
        <v>5043.71</v>
      </c>
      <c r="G39" s="147" t="s">
        <v>34</v>
      </c>
    </row>
    <row r="40" spans="1:7" ht="19.5" thickBot="1">
      <c r="A40" s="148">
        <v>4</v>
      </c>
      <c r="B40" s="149" t="s">
        <v>36</v>
      </c>
      <c r="C40" s="150" t="s">
        <v>33</v>
      </c>
      <c r="D40" s="151">
        <v>5</v>
      </c>
      <c r="E40" s="145"/>
      <c r="F40" s="152">
        <v>2205</v>
      </c>
      <c r="G40" s="153" t="s">
        <v>34</v>
      </c>
    </row>
    <row r="41" spans="1:7" ht="19.5" thickBot="1">
      <c r="A41" s="154"/>
      <c r="B41" s="155" t="s">
        <v>37</v>
      </c>
      <c r="C41" s="156"/>
      <c r="D41" s="156"/>
      <c r="E41" s="157"/>
      <c r="F41" s="158">
        <f>F38+F39+F40</f>
        <v>9458.046</v>
      </c>
      <c r="G41" s="159"/>
    </row>
    <row r="42" spans="1:7" ht="19.5" thickBot="1">
      <c r="A42" s="160"/>
      <c r="B42" s="161" t="s">
        <v>38</v>
      </c>
      <c r="C42" s="162"/>
      <c r="D42" s="162"/>
      <c r="E42" s="163"/>
      <c r="F42" s="164">
        <f>F41*1.18</f>
        <v>11160.494279999999</v>
      </c>
      <c r="G42" s="165"/>
    </row>
    <row r="43" spans="1:7" ht="19.5" thickBot="1">
      <c r="A43" s="166" t="s">
        <v>39</v>
      </c>
      <c r="B43" s="167"/>
      <c r="C43" s="167"/>
      <c r="D43" s="168"/>
      <c r="E43" s="167"/>
      <c r="F43" s="167"/>
      <c r="G43" s="169"/>
    </row>
    <row r="44" spans="1:7" ht="18.75">
      <c r="A44" s="170" t="s">
        <v>4</v>
      </c>
      <c r="B44" s="171" t="s">
        <v>5</v>
      </c>
      <c r="C44" s="171" t="s">
        <v>6</v>
      </c>
      <c r="D44" s="171" t="s">
        <v>7</v>
      </c>
      <c r="E44" s="171" t="s">
        <v>8</v>
      </c>
      <c r="F44" s="171" t="s">
        <v>9</v>
      </c>
      <c r="G44" s="172" t="s">
        <v>10</v>
      </c>
    </row>
    <row r="45" spans="1:7" ht="19.5" thickBot="1">
      <c r="A45" s="173"/>
      <c r="B45" s="174" t="s">
        <v>13</v>
      </c>
      <c r="C45" s="174" t="s">
        <v>14</v>
      </c>
      <c r="D45" s="174" t="s">
        <v>15</v>
      </c>
      <c r="E45" s="174"/>
      <c r="F45" s="174"/>
      <c r="G45" s="175"/>
    </row>
    <row r="46" spans="1:7" ht="19.5" thickBot="1">
      <c r="A46" s="176"/>
      <c r="B46" s="177" t="s">
        <v>40</v>
      </c>
      <c r="C46" s="178"/>
      <c r="D46" s="178"/>
      <c r="E46" s="177"/>
      <c r="F46" s="179">
        <v>0</v>
      </c>
      <c r="G46" s="180"/>
    </row>
    <row r="47" spans="1:7" ht="19.5" thickBot="1">
      <c r="A47" s="181"/>
      <c r="B47" s="182" t="s">
        <v>38</v>
      </c>
      <c r="C47" s="183"/>
      <c r="D47" s="183"/>
      <c r="E47" s="182"/>
      <c r="F47" s="184">
        <f>F46*1.18</f>
        <v>0</v>
      </c>
      <c r="G47" s="185"/>
    </row>
    <row r="48" spans="1:7" ht="18.75">
      <c r="A48" s="186"/>
      <c r="B48" s="187" t="s">
        <v>41</v>
      </c>
      <c r="C48" s="186"/>
      <c r="D48" s="733">
        <f>F41+F46</f>
        <v>9458.046</v>
      </c>
      <c r="E48" s="733"/>
      <c r="F48" s="733"/>
      <c r="G48" s="189"/>
    </row>
    <row r="49" spans="1:7" ht="18.75">
      <c r="A49" s="186"/>
      <c r="B49" s="187" t="s">
        <v>42</v>
      </c>
      <c r="C49" s="186"/>
      <c r="D49" s="696">
        <f>D48*1.18</f>
        <v>11160.494279999999</v>
      </c>
      <c r="E49" s="696"/>
      <c r="F49" s="696"/>
      <c r="G49" s="189"/>
    </row>
    <row r="50" spans="1:7" ht="20.25">
      <c r="A50" s="699" t="s">
        <v>0</v>
      </c>
      <c r="B50" s="699"/>
      <c r="C50" s="699"/>
      <c r="D50" s="699"/>
      <c r="E50" s="699"/>
      <c r="F50" s="699"/>
      <c r="G50" s="699"/>
    </row>
    <row r="51" spans="1:7" ht="20.25">
      <c r="A51" s="729" t="s">
        <v>1</v>
      </c>
      <c r="B51" s="729"/>
      <c r="C51" s="729"/>
      <c r="D51" s="729"/>
      <c r="E51" s="729"/>
      <c r="F51" s="729"/>
      <c r="G51" s="729"/>
    </row>
    <row r="52" spans="1:7" ht="21" thickBot="1">
      <c r="A52" s="699" t="s">
        <v>48</v>
      </c>
      <c r="B52" s="699"/>
      <c r="C52" s="699"/>
      <c r="D52" s="699"/>
      <c r="E52" s="699"/>
      <c r="F52" s="699"/>
      <c r="G52" s="699"/>
    </row>
    <row r="53" spans="1:7" ht="19.5" thickBot="1">
      <c r="A53" s="700" t="s">
        <v>3</v>
      </c>
      <c r="B53" s="701"/>
      <c r="C53" s="701"/>
      <c r="D53" s="701"/>
      <c r="E53" s="701"/>
      <c r="F53" s="701"/>
      <c r="G53" s="702"/>
    </row>
    <row r="54" spans="1:7" ht="18.75">
      <c r="A54" s="104" t="s">
        <v>4</v>
      </c>
      <c r="B54" s="105" t="s">
        <v>5</v>
      </c>
      <c r="C54" s="105" t="s">
        <v>6</v>
      </c>
      <c r="D54" s="105" t="s">
        <v>7</v>
      </c>
      <c r="E54" s="105" t="s">
        <v>8</v>
      </c>
      <c r="F54" s="105" t="s">
        <v>9</v>
      </c>
      <c r="G54" s="106" t="s">
        <v>10</v>
      </c>
    </row>
    <row r="55" spans="1:7" ht="19.5" thickBot="1">
      <c r="A55" s="107"/>
      <c r="B55" s="108" t="s">
        <v>13</v>
      </c>
      <c r="C55" s="108" t="s">
        <v>14</v>
      </c>
      <c r="D55" s="108" t="s">
        <v>15</v>
      </c>
      <c r="E55" s="108"/>
      <c r="F55" s="108"/>
      <c r="G55" s="109"/>
    </row>
    <row r="56" spans="1:7" ht="19.5" thickBot="1">
      <c r="A56" s="110">
        <v>1</v>
      </c>
      <c r="B56" s="722" t="s">
        <v>16</v>
      </c>
      <c r="C56" s="722"/>
      <c r="D56" s="722"/>
      <c r="E56" s="722"/>
      <c r="F56" s="722"/>
      <c r="G56" s="723"/>
    </row>
    <row r="57" spans="1:7" ht="18.75">
      <c r="A57" s="111" t="s">
        <v>44</v>
      </c>
      <c r="B57" s="112" t="s">
        <v>18</v>
      </c>
      <c r="C57" s="113" t="s">
        <v>49</v>
      </c>
      <c r="D57" s="113">
        <v>8</v>
      </c>
      <c r="E57" s="114">
        <v>128.59</v>
      </c>
      <c r="F57" s="115">
        <f>D57*E57</f>
        <v>1028.72</v>
      </c>
      <c r="G57" s="190" t="s">
        <v>50</v>
      </c>
    </row>
    <row r="58" spans="1:7" ht="18.75">
      <c r="A58" s="117" t="s">
        <v>17</v>
      </c>
      <c r="B58" s="123" t="s">
        <v>18</v>
      </c>
      <c r="C58" s="124" t="s">
        <v>22</v>
      </c>
      <c r="D58" s="124">
        <v>1</v>
      </c>
      <c r="E58" s="125">
        <v>423.61</v>
      </c>
      <c r="F58" s="126">
        <f>D58*E58</f>
        <v>423.61</v>
      </c>
      <c r="G58" s="127" t="s">
        <v>51</v>
      </c>
    </row>
    <row r="59" spans="1:7" ht="19.5" thickBot="1">
      <c r="A59" s="191"/>
      <c r="B59" s="192" t="s">
        <v>30</v>
      </c>
      <c r="C59" s="193" t="s">
        <v>22</v>
      </c>
      <c r="D59" s="194"/>
      <c r="E59" s="192"/>
      <c r="F59" s="195">
        <f>SUM(F57:F58)</f>
        <v>1452.33</v>
      </c>
      <c r="G59" s="196"/>
    </row>
    <row r="60" spans="1:7" ht="19.5" thickBot="1">
      <c r="A60" s="135"/>
      <c r="B60" s="136" t="s">
        <v>31</v>
      </c>
      <c r="C60" s="136"/>
      <c r="D60" s="137"/>
      <c r="E60" s="138"/>
      <c r="F60" s="139">
        <f>F59</f>
        <v>1452.33</v>
      </c>
      <c r="G60" s="140"/>
    </row>
    <row r="61" spans="1:7" ht="19.5" thickBot="1">
      <c r="A61" s="141">
        <v>2</v>
      </c>
      <c r="B61" s="142" t="s">
        <v>32</v>
      </c>
      <c r="C61" s="143" t="s">
        <v>33</v>
      </c>
      <c r="D61" s="197"/>
      <c r="E61" s="197"/>
      <c r="F61" s="198">
        <v>0</v>
      </c>
      <c r="G61" s="147"/>
    </row>
    <row r="62" spans="1:7" ht="19.5" thickBot="1">
      <c r="A62" s="148">
        <v>3</v>
      </c>
      <c r="B62" s="149" t="s">
        <v>36</v>
      </c>
      <c r="C62" s="150" t="s">
        <v>33</v>
      </c>
      <c r="D62" s="197">
        <v>1</v>
      </c>
      <c r="E62" s="197"/>
      <c r="F62" s="199">
        <v>542.76</v>
      </c>
      <c r="G62" s="153" t="s">
        <v>34</v>
      </c>
    </row>
    <row r="63" spans="1:7" ht="19.5" thickBot="1">
      <c r="A63" s="154"/>
      <c r="B63" s="155" t="s">
        <v>37</v>
      </c>
      <c r="C63" s="156"/>
      <c r="D63" s="156"/>
      <c r="E63" s="157"/>
      <c r="F63" s="158">
        <f>F59+F61+F62</f>
        <v>1995.09</v>
      </c>
      <c r="G63" s="159"/>
    </row>
    <row r="64" spans="1:7" ht="19.5" thickBot="1">
      <c r="A64" s="160"/>
      <c r="B64" s="161" t="s">
        <v>38</v>
      </c>
      <c r="C64" s="162"/>
      <c r="D64" s="162"/>
      <c r="E64" s="163"/>
      <c r="F64" s="164">
        <f>F63*1.18</f>
        <v>2354.2061999999996</v>
      </c>
      <c r="G64" s="165"/>
    </row>
    <row r="65" spans="1:7" ht="19.5" thickBot="1">
      <c r="A65" s="200" t="s">
        <v>39</v>
      </c>
      <c r="B65" s="201"/>
      <c r="C65" s="201"/>
      <c r="D65" s="202"/>
      <c r="E65" s="201"/>
      <c r="F65" s="201"/>
      <c r="G65" s="203"/>
    </row>
    <row r="66" spans="1:7" ht="18.75">
      <c r="A66" s="204" t="s">
        <v>4</v>
      </c>
      <c r="B66" s="205" t="s">
        <v>5</v>
      </c>
      <c r="C66" s="205" t="s">
        <v>6</v>
      </c>
      <c r="D66" s="205" t="s">
        <v>7</v>
      </c>
      <c r="E66" s="205" t="s">
        <v>8</v>
      </c>
      <c r="F66" s="205" t="s">
        <v>9</v>
      </c>
      <c r="G66" s="206" t="s">
        <v>10</v>
      </c>
    </row>
    <row r="67" spans="1:7" ht="19.5" thickBot="1">
      <c r="A67" s="173"/>
      <c r="B67" s="174" t="s">
        <v>13</v>
      </c>
      <c r="C67" s="174" t="s">
        <v>14</v>
      </c>
      <c r="D67" s="174" t="s">
        <v>15</v>
      </c>
      <c r="E67" s="174"/>
      <c r="F67" s="174"/>
      <c r="G67" s="175"/>
    </row>
    <row r="68" spans="1:7" ht="19.5" thickBot="1">
      <c r="A68" s="207">
        <v>2</v>
      </c>
      <c r="B68" s="730" t="s">
        <v>52</v>
      </c>
      <c r="C68" s="691"/>
      <c r="D68" s="691"/>
      <c r="E68" s="691"/>
      <c r="F68" s="691"/>
      <c r="G68" s="692"/>
    </row>
    <row r="69" spans="1:7" ht="19.5" thickBot="1">
      <c r="A69" s="208">
        <v>2</v>
      </c>
      <c r="B69" s="209" t="s">
        <v>53</v>
      </c>
      <c r="C69" s="210" t="s">
        <v>22</v>
      </c>
      <c r="D69" s="210">
        <v>1</v>
      </c>
      <c r="E69" s="211">
        <v>28.3565</v>
      </c>
      <c r="F69" s="212">
        <f>D69*E69</f>
        <v>28.3565</v>
      </c>
      <c r="G69" s="213" t="s">
        <v>54</v>
      </c>
    </row>
    <row r="70" spans="1:7" ht="19.5" thickBot="1">
      <c r="A70" s="214"/>
      <c r="B70" s="215" t="s">
        <v>55</v>
      </c>
      <c r="C70" s="216"/>
      <c r="D70" s="216"/>
      <c r="E70" s="215"/>
      <c r="F70" s="217">
        <f>SUM(F69:F69)</f>
        <v>28.3565</v>
      </c>
      <c r="G70" s="218"/>
    </row>
    <row r="71" spans="1:7" ht="19.5" thickBot="1">
      <c r="A71" s="176"/>
      <c r="B71" s="177" t="s">
        <v>40</v>
      </c>
      <c r="C71" s="178"/>
      <c r="D71" s="178"/>
      <c r="E71" s="177"/>
      <c r="F71" s="179">
        <f>F70</f>
        <v>28.3565</v>
      </c>
      <c r="G71" s="180"/>
    </row>
    <row r="72" spans="1:7" ht="19.5" thickBot="1">
      <c r="A72" s="181"/>
      <c r="B72" s="182" t="s">
        <v>38</v>
      </c>
      <c r="C72" s="183"/>
      <c r="D72" s="183"/>
      <c r="E72" s="182"/>
      <c r="F72" s="184">
        <f>F71*1.18</f>
        <v>33.46067</v>
      </c>
      <c r="G72" s="185"/>
    </row>
    <row r="73" spans="1:7" ht="18.75">
      <c r="A73" s="186"/>
      <c r="B73" s="187" t="s">
        <v>41</v>
      </c>
      <c r="C73" s="186"/>
      <c r="D73" s="188">
        <f>F63+F71</f>
        <v>2023.4465</v>
      </c>
      <c r="E73" s="188"/>
      <c r="F73" s="188"/>
      <c r="G73" s="189"/>
    </row>
    <row r="74" spans="1:7" ht="18.75">
      <c r="A74" s="186"/>
      <c r="B74" s="187" t="s">
        <v>42</v>
      </c>
      <c r="C74" s="186"/>
      <c r="D74" s="696">
        <f>D73*1.18</f>
        <v>2387.66687</v>
      </c>
      <c r="E74" s="696"/>
      <c r="F74" s="696"/>
      <c r="G74" s="189"/>
    </row>
    <row r="75" spans="1:7" ht="20.25">
      <c r="A75" s="699" t="s">
        <v>0</v>
      </c>
      <c r="B75" s="699"/>
      <c r="C75" s="699"/>
      <c r="D75" s="699"/>
      <c r="E75" s="699"/>
      <c r="F75" s="699"/>
      <c r="G75" s="699"/>
    </row>
    <row r="76" spans="1:7" ht="20.25">
      <c r="A76" s="729" t="s">
        <v>1</v>
      </c>
      <c r="B76" s="729"/>
      <c r="C76" s="729"/>
      <c r="D76" s="729"/>
      <c r="E76" s="729"/>
      <c r="F76" s="729"/>
      <c r="G76" s="729"/>
    </row>
    <row r="77" spans="1:7" ht="21" thickBot="1">
      <c r="A77" s="699" t="s">
        <v>56</v>
      </c>
      <c r="B77" s="699"/>
      <c r="C77" s="699"/>
      <c r="D77" s="699"/>
      <c r="E77" s="699"/>
      <c r="F77" s="699"/>
      <c r="G77" s="699"/>
    </row>
    <row r="78" spans="1:7" ht="19.5" thickBot="1">
      <c r="A78" s="700" t="s">
        <v>3</v>
      </c>
      <c r="B78" s="701"/>
      <c r="C78" s="701"/>
      <c r="D78" s="701"/>
      <c r="E78" s="701"/>
      <c r="F78" s="701"/>
      <c r="G78" s="702"/>
    </row>
    <row r="79" spans="1:7" ht="18.75">
      <c r="A79" s="104" t="s">
        <v>4</v>
      </c>
      <c r="B79" s="105" t="s">
        <v>5</v>
      </c>
      <c r="C79" s="105" t="s">
        <v>6</v>
      </c>
      <c r="D79" s="105" t="s">
        <v>7</v>
      </c>
      <c r="E79" s="105" t="s">
        <v>8</v>
      </c>
      <c r="F79" s="105" t="s">
        <v>9</v>
      </c>
      <c r="G79" s="106" t="s">
        <v>10</v>
      </c>
    </row>
    <row r="80" spans="1:7" ht="19.5" thickBot="1">
      <c r="A80" s="107"/>
      <c r="B80" s="108" t="s">
        <v>13</v>
      </c>
      <c r="C80" s="108" t="s">
        <v>14</v>
      </c>
      <c r="D80" s="108" t="s">
        <v>15</v>
      </c>
      <c r="E80" s="108"/>
      <c r="F80" s="108"/>
      <c r="G80" s="109"/>
    </row>
    <row r="81" spans="1:7" ht="19.5" thickBot="1">
      <c r="A81" s="219">
        <v>1</v>
      </c>
      <c r="B81" s="697" t="s">
        <v>16</v>
      </c>
      <c r="C81" s="697"/>
      <c r="D81" s="697"/>
      <c r="E81" s="697"/>
      <c r="F81" s="697"/>
      <c r="G81" s="698"/>
    </row>
    <row r="82" spans="1:7" ht="18.75">
      <c r="A82" s="221" t="s">
        <v>44</v>
      </c>
      <c r="B82" s="222" t="s">
        <v>18</v>
      </c>
      <c r="C82" s="223" t="s">
        <v>22</v>
      </c>
      <c r="D82" s="223">
        <v>1</v>
      </c>
      <c r="E82" s="224">
        <v>1839.39</v>
      </c>
      <c r="F82" s="225">
        <f aca="true" t="shared" si="0" ref="F82:F88">D82*E82</f>
        <v>1839.39</v>
      </c>
      <c r="G82" s="226" t="s">
        <v>57</v>
      </c>
    </row>
    <row r="83" spans="1:7" ht="18.75">
      <c r="A83" s="117" t="s">
        <v>17</v>
      </c>
      <c r="B83" s="123" t="s">
        <v>18</v>
      </c>
      <c r="C83" s="124" t="s">
        <v>22</v>
      </c>
      <c r="D83" s="124">
        <v>2</v>
      </c>
      <c r="E83" s="125">
        <v>423.61</v>
      </c>
      <c r="F83" s="126">
        <f t="shared" si="0"/>
        <v>847.22</v>
      </c>
      <c r="G83" s="127" t="s">
        <v>58</v>
      </c>
    </row>
    <row r="84" spans="1:7" ht="18.75">
      <c r="A84" s="117" t="s">
        <v>23</v>
      </c>
      <c r="B84" s="123" t="s">
        <v>18</v>
      </c>
      <c r="C84" s="124" t="s">
        <v>49</v>
      </c>
      <c r="D84" s="124">
        <v>5</v>
      </c>
      <c r="E84" s="125">
        <v>128.59</v>
      </c>
      <c r="F84" s="126">
        <f t="shared" si="0"/>
        <v>642.95</v>
      </c>
      <c r="G84" s="227" t="s">
        <v>59</v>
      </c>
    </row>
    <row r="85" spans="1:7" ht="18.75">
      <c r="A85" s="117" t="s">
        <v>26</v>
      </c>
      <c r="B85" s="123" t="s">
        <v>18</v>
      </c>
      <c r="C85" s="124" t="s">
        <v>22</v>
      </c>
      <c r="D85" s="228">
        <v>1</v>
      </c>
      <c r="E85" s="125">
        <v>73.28</v>
      </c>
      <c r="F85" s="126">
        <f t="shared" si="0"/>
        <v>73.28</v>
      </c>
      <c r="G85" s="127" t="s">
        <v>60</v>
      </c>
    </row>
    <row r="86" spans="1:7" ht="18.75">
      <c r="A86" s="117" t="s">
        <v>28</v>
      </c>
      <c r="B86" s="123" t="s">
        <v>18</v>
      </c>
      <c r="C86" s="124" t="s">
        <v>22</v>
      </c>
      <c r="D86" s="228">
        <v>2</v>
      </c>
      <c r="E86" s="125">
        <v>551.96</v>
      </c>
      <c r="F86" s="126">
        <f t="shared" si="0"/>
        <v>1103.92</v>
      </c>
      <c r="G86" s="127" t="s">
        <v>61</v>
      </c>
    </row>
    <row r="87" spans="1:7" ht="18.75">
      <c r="A87" s="117" t="s">
        <v>62</v>
      </c>
      <c r="B87" s="123" t="s">
        <v>18</v>
      </c>
      <c r="C87" s="124" t="s">
        <v>19</v>
      </c>
      <c r="D87" s="124">
        <v>1.8</v>
      </c>
      <c r="E87" s="125">
        <v>97.57</v>
      </c>
      <c r="F87" s="126">
        <f t="shared" si="0"/>
        <v>175.626</v>
      </c>
      <c r="G87" s="127" t="s">
        <v>63</v>
      </c>
    </row>
    <row r="88" spans="1:7" ht="19.5" thickBot="1">
      <c r="A88" s="117"/>
      <c r="B88" s="118" t="s">
        <v>21</v>
      </c>
      <c r="C88" s="119" t="s">
        <v>22</v>
      </c>
      <c r="D88" s="119">
        <v>1</v>
      </c>
      <c r="E88" s="120">
        <v>16.12</v>
      </c>
      <c r="F88" s="121">
        <f t="shared" si="0"/>
        <v>16.12</v>
      </c>
      <c r="G88" s="122" t="s">
        <v>64</v>
      </c>
    </row>
    <row r="89" spans="1:7" ht="19.5" thickBot="1">
      <c r="A89" s="214"/>
      <c r="B89" s="215" t="s">
        <v>30</v>
      </c>
      <c r="C89" s="216" t="s">
        <v>22</v>
      </c>
      <c r="D89" s="229"/>
      <c r="E89" s="215"/>
      <c r="F89" s="217">
        <f>SUM(F82:F88)</f>
        <v>4698.506</v>
      </c>
      <c r="G89" s="218"/>
    </row>
    <row r="90" spans="1:7" ht="19.5" thickBot="1">
      <c r="A90" s="135"/>
      <c r="B90" s="136" t="s">
        <v>31</v>
      </c>
      <c r="C90" s="136"/>
      <c r="D90" s="137"/>
      <c r="E90" s="138"/>
      <c r="F90" s="139">
        <f>F89</f>
        <v>4698.506</v>
      </c>
      <c r="G90" s="140"/>
    </row>
    <row r="91" spans="1:7" ht="19.5" thickBot="1">
      <c r="A91" s="141">
        <v>2</v>
      </c>
      <c r="B91" s="142" t="s">
        <v>32</v>
      </c>
      <c r="C91" s="143" t="s">
        <v>33</v>
      </c>
      <c r="D91" s="230">
        <v>19</v>
      </c>
      <c r="E91" s="197"/>
      <c r="F91" s="198">
        <v>22353.9533</v>
      </c>
      <c r="G91" s="147" t="s">
        <v>34</v>
      </c>
    </row>
    <row r="92" spans="1:7" ht="19.5" thickBot="1">
      <c r="A92" s="148">
        <v>3</v>
      </c>
      <c r="B92" s="149" t="s">
        <v>36</v>
      </c>
      <c r="C92" s="150" t="s">
        <v>33</v>
      </c>
      <c r="D92" s="197">
        <v>12</v>
      </c>
      <c r="E92" s="197"/>
      <c r="F92" s="199">
        <v>5245.72</v>
      </c>
      <c r="G92" s="153" t="s">
        <v>34</v>
      </c>
    </row>
    <row r="93" spans="1:7" ht="19.5" thickBot="1">
      <c r="A93" s="154"/>
      <c r="B93" s="155" t="s">
        <v>37</v>
      </c>
      <c r="C93" s="156"/>
      <c r="D93" s="156"/>
      <c r="E93" s="157"/>
      <c r="F93" s="158">
        <f>F90+F91+F92</f>
        <v>32298.179300000003</v>
      </c>
      <c r="G93" s="159"/>
    </row>
    <row r="94" spans="1:7" ht="19.5" thickBot="1">
      <c r="A94" s="160"/>
      <c r="B94" s="161" t="s">
        <v>38</v>
      </c>
      <c r="C94" s="162"/>
      <c r="D94" s="162"/>
      <c r="E94" s="163"/>
      <c r="F94" s="164">
        <f>F93*1.18</f>
        <v>38111.851574</v>
      </c>
      <c r="G94" s="165"/>
    </row>
    <row r="95" spans="1:7" ht="18.75">
      <c r="A95" s="186"/>
      <c r="B95" s="187" t="s">
        <v>41</v>
      </c>
      <c r="C95" s="186"/>
      <c r="D95" s="188">
        <f>F93</f>
        <v>32298.179300000003</v>
      </c>
      <c r="E95" s="188"/>
      <c r="F95" s="188"/>
      <c r="G95" s="189"/>
    </row>
    <row r="96" spans="1:7" ht="18.75">
      <c r="A96" s="186"/>
      <c r="B96" s="187" t="s">
        <v>42</v>
      </c>
      <c r="C96" s="186"/>
      <c r="D96" s="696">
        <f>D95*1.18</f>
        <v>38111.851574</v>
      </c>
      <c r="E96" s="696"/>
      <c r="F96" s="696"/>
      <c r="G96" s="189"/>
    </row>
    <row r="97" spans="1:7" ht="20.25">
      <c r="A97" s="699" t="s">
        <v>0</v>
      </c>
      <c r="B97" s="699"/>
      <c r="C97" s="699"/>
      <c r="D97" s="699"/>
      <c r="E97" s="699"/>
      <c r="F97" s="699"/>
      <c r="G97" s="699"/>
    </row>
    <row r="98" spans="1:7" ht="20.25">
      <c r="A98" s="729" t="s">
        <v>1</v>
      </c>
      <c r="B98" s="729"/>
      <c r="C98" s="729"/>
      <c r="D98" s="729"/>
      <c r="E98" s="729"/>
      <c r="F98" s="729"/>
      <c r="G98" s="729"/>
    </row>
    <row r="99" spans="1:7" ht="21" thickBot="1">
      <c r="A99" s="699" t="s">
        <v>65</v>
      </c>
      <c r="B99" s="699"/>
      <c r="C99" s="699"/>
      <c r="D99" s="699"/>
      <c r="E99" s="699"/>
      <c r="F99" s="699"/>
      <c r="G99" s="699"/>
    </row>
    <row r="100" spans="1:7" ht="19.5" thickBot="1">
      <c r="A100" s="700" t="s">
        <v>3</v>
      </c>
      <c r="B100" s="701"/>
      <c r="C100" s="701"/>
      <c r="D100" s="701"/>
      <c r="E100" s="701"/>
      <c r="F100" s="701"/>
      <c r="G100" s="702"/>
    </row>
    <row r="101" spans="1:7" ht="18.75">
      <c r="A101" s="104" t="s">
        <v>4</v>
      </c>
      <c r="B101" s="105" t="s">
        <v>5</v>
      </c>
      <c r="C101" s="105" t="s">
        <v>6</v>
      </c>
      <c r="D101" s="105" t="s">
        <v>7</v>
      </c>
      <c r="E101" s="105" t="s">
        <v>8</v>
      </c>
      <c r="F101" s="105" t="s">
        <v>9</v>
      </c>
      <c r="G101" s="106" t="s">
        <v>10</v>
      </c>
    </row>
    <row r="102" spans="1:7" ht="19.5" thickBot="1">
      <c r="A102" s="107"/>
      <c r="B102" s="108" t="s">
        <v>13</v>
      </c>
      <c r="C102" s="108" t="s">
        <v>14</v>
      </c>
      <c r="D102" s="108" t="s">
        <v>15</v>
      </c>
      <c r="E102" s="108"/>
      <c r="F102" s="108"/>
      <c r="G102" s="109"/>
    </row>
    <row r="103" spans="1:7" ht="19.5" thickBot="1">
      <c r="A103" s="110">
        <v>1</v>
      </c>
      <c r="B103" s="722" t="s">
        <v>16</v>
      </c>
      <c r="C103" s="722"/>
      <c r="D103" s="722"/>
      <c r="E103" s="722"/>
      <c r="F103" s="722"/>
      <c r="G103" s="723"/>
    </row>
    <row r="104" spans="1:7" ht="18.75">
      <c r="A104" s="111" t="s">
        <v>44</v>
      </c>
      <c r="B104" s="112" t="s">
        <v>18</v>
      </c>
      <c r="C104" s="113" t="s">
        <v>22</v>
      </c>
      <c r="D104" s="113">
        <v>1</v>
      </c>
      <c r="E104" s="114">
        <v>423.61</v>
      </c>
      <c r="F104" s="115">
        <f>D104*E104</f>
        <v>423.61</v>
      </c>
      <c r="G104" s="116" t="s">
        <v>66</v>
      </c>
    </row>
    <row r="105" spans="1:7" ht="18.75">
      <c r="A105" s="117" t="s">
        <v>17</v>
      </c>
      <c r="B105" s="123" t="s">
        <v>18</v>
      </c>
      <c r="C105" s="124" t="s">
        <v>49</v>
      </c>
      <c r="D105" s="124">
        <v>5</v>
      </c>
      <c r="E105" s="125">
        <v>128.59</v>
      </c>
      <c r="F105" s="126">
        <f>D105*E105</f>
        <v>642.95</v>
      </c>
      <c r="G105" s="227" t="s">
        <v>67</v>
      </c>
    </row>
    <row r="106" spans="1:7" ht="19.5" thickBot="1">
      <c r="A106" s="191"/>
      <c r="B106" s="192" t="s">
        <v>30</v>
      </c>
      <c r="C106" s="193" t="s">
        <v>22</v>
      </c>
      <c r="D106" s="194">
        <v>2</v>
      </c>
      <c r="E106" s="192"/>
      <c r="F106" s="195">
        <f>SUM(F104:F105)</f>
        <v>1066.56</v>
      </c>
      <c r="G106" s="196"/>
    </row>
    <row r="107" spans="1:7" ht="19.5" thickBot="1">
      <c r="A107" s="135"/>
      <c r="B107" s="136" t="s">
        <v>31</v>
      </c>
      <c r="C107" s="136"/>
      <c r="D107" s="137"/>
      <c r="E107" s="138"/>
      <c r="F107" s="139">
        <f>F106</f>
        <v>1066.56</v>
      </c>
      <c r="G107" s="140"/>
    </row>
    <row r="108" spans="1:7" ht="19.5" thickBot="1">
      <c r="A108" s="141">
        <v>2</v>
      </c>
      <c r="B108" s="142" t="s">
        <v>32</v>
      </c>
      <c r="C108" s="143" t="s">
        <v>33</v>
      </c>
      <c r="D108" s="230">
        <v>9</v>
      </c>
      <c r="E108" s="197"/>
      <c r="F108" s="198">
        <v>12060.939900000001</v>
      </c>
      <c r="G108" s="147" t="s">
        <v>34</v>
      </c>
    </row>
    <row r="109" spans="1:7" ht="19.5" thickBot="1">
      <c r="A109" s="148">
        <v>3</v>
      </c>
      <c r="B109" s="149" t="s">
        <v>36</v>
      </c>
      <c r="C109" s="150" t="s">
        <v>33</v>
      </c>
      <c r="D109" s="197">
        <v>2</v>
      </c>
      <c r="E109" s="197"/>
      <c r="F109" s="199">
        <v>2435.6</v>
      </c>
      <c r="G109" s="153" t="s">
        <v>34</v>
      </c>
    </row>
    <row r="110" spans="1:7" ht="19.5" thickBot="1">
      <c r="A110" s="154"/>
      <c r="B110" s="155" t="s">
        <v>37</v>
      </c>
      <c r="C110" s="156"/>
      <c r="D110" s="156"/>
      <c r="E110" s="157"/>
      <c r="F110" s="158">
        <f>F107+F108+F109</f>
        <v>15563.099900000001</v>
      </c>
      <c r="G110" s="159"/>
    </row>
    <row r="111" spans="1:7" ht="18.75">
      <c r="A111" s="231"/>
      <c r="B111" s="232" t="s">
        <v>38</v>
      </c>
      <c r="C111" s="233"/>
      <c r="D111" s="233"/>
      <c r="E111" s="234"/>
      <c r="F111" s="235">
        <f>F110*1.18</f>
        <v>18364.457882</v>
      </c>
      <c r="G111" s="236"/>
    </row>
    <row r="112" spans="1:7" ht="19.5" thickBot="1">
      <c r="A112" s="237" t="s">
        <v>39</v>
      </c>
      <c r="B112" s="238"/>
      <c r="C112" s="238"/>
      <c r="D112" s="239"/>
      <c r="E112" s="238"/>
      <c r="F112" s="238"/>
      <c r="G112" s="240"/>
    </row>
    <row r="113" spans="1:7" ht="18.75">
      <c r="A113" s="204" t="s">
        <v>4</v>
      </c>
      <c r="B113" s="205" t="s">
        <v>5</v>
      </c>
      <c r="C113" s="205" t="s">
        <v>6</v>
      </c>
      <c r="D113" s="205" t="s">
        <v>7</v>
      </c>
      <c r="E113" s="205" t="s">
        <v>8</v>
      </c>
      <c r="F113" s="205" t="s">
        <v>9</v>
      </c>
      <c r="G113" s="206" t="s">
        <v>10</v>
      </c>
    </row>
    <row r="114" spans="1:7" ht="19.5" thickBot="1">
      <c r="A114" s="204"/>
      <c r="B114" s="205" t="s">
        <v>13</v>
      </c>
      <c r="C114" s="205" t="s">
        <v>14</v>
      </c>
      <c r="D114" s="205" t="s">
        <v>15</v>
      </c>
      <c r="E114" s="205"/>
      <c r="F114" s="205"/>
      <c r="G114" s="241"/>
    </row>
    <row r="115" spans="1:7" ht="19.5" thickBot="1">
      <c r="A115" s="207">
        <v>1</v>
      </c>
      <c r="B115" s="703" t="s">
        <v>68</v>
      </c>
      <c r="C115" s="704"/>
      <c r="D115" s="704"/>
      <c r="E115" s="704"/>
      <c r="F115" s="704"/>
      <c r="G115" s="705"/>
    </row>
    <row r="116" spans="1:7" ht="19.5" thickBot="1">
      <c r="A116" s="245">
        <v>1</v>
      </c>
      <c r="B116" s="246" t="s">
        <v>69</v>
      </c>
      <c r="C116" s="247" t="s">
        <v>19</v>
      </c>
      <c r="D116" s="248">
        <v>12</v>
      </c>
      <c r="E116" s="249">
        <v>144.74</v>
      </c>
      <c r="F116" s="250">
        <f>D116*E116</f>
        <v>1736.88</v>
      </c>
      <c r="G116" s="251" t="s">
        <v>70</v>
      </c>
    </row>
    <row r="117" spans="1:7" ht="19.5" thickBot="1">
      <c r="A117" s="252"/>
      <c r="B117" s="253" t="s">
        <v>55</v>
      </c>
      <c r="C117" s="254" t="s">
        <v>19</v>
      </c>
      <c r="D117" s="255">
        <f>SUM(D116:D116)</f>
        <v>12</v>
      </c>
      <c r="E117" s="256"/>
      <c r="F117" s="139">
        <f>SUM(F116:F116)</f>
        <v>1736.88</v>
      </c>
      <c r="G117" s="257"/>
    </row>
    <row r="118" spans="1:7" ht="19.5" thickBot="1">
      <c r="A118" s="176"/>
      <c r="B118" s="177" t="s">
        <v>40</v>
      </c>
      <c r="C118" s="178"/>
      <c r="D118" s="178"/>
      <c r="E118" s="177"/>
      <c r="F118" s="179">
        <f>F117</f>
        <v>1736.88</v>
      </c>
      <c r="G118" s="180"/>
    </row>
    <row r="119" spans="1:7" ht="19.5" thickBot="1">
      <c r="A119" s="181"/>
      <c r="B119" s="182" t="s">
        <v>38</v>
      </c>
      <c r="C119" s="183"/>
      <c r="D119" s="183"/>
      <c r="E119" s="182"/>
      <c r="F119" s="184">
        <f>F118*1.18</f>
        <v>2049.5184</v>
      </c>
      <c r="G119" s="185"/>
    </row>
    <row r="120" spans="1:7" ht="18.75">
      <c r="A120" s="186"/>
      <c r="B120" s="187" t="s">
        <v>41</v>
      </c>
      <c r="C120" s="186"/>
      <c r="D120"/>
      <c r="E120" s="188">
        <f>F110+F118</f>
        <v>17299.979900000002</v>
      </c>
      <c r="F120" s="188"/>
      <c r="G120" s="189"/>
    </row>
    <row r="121" spans="1:7" ht="18.75">
      <c r="A121" s="186"/>
      <c r="B121" s="187" t="s">
        <v>42</v>
      </c>
      <c r="C121" s="186"/>
      <c r="D121" s="696">
        <f>E120*1.18</f>
        <v>20413.976282</v>
      </c>
      <c r="E121" s="696"/>
      <c r="F121" s="696"/>
      <c r="G121" s="189"/>
    </row>
    <row r="122" spans="1:7" ht="20.25">
      <c r="A122" s="699" t="s">
        <v>0</v>
      </c>
      <c r="B122" s="699"/>
      <c r="C122" s="699"/>
      <c r="D122" s="699"/>
      <c r="E122" s="699"/>
      <c r="F122" s="699"/>
      <c r="G122" s="699"/>
    </row>
    <row r="123" spans="1:7" ht="20.25">
      <c r="A123" s="729" t="s">
        <v>1</v>
      </c>
      <c r="B123" s="729"/>
      <c r="C123" s="729"/>
      <c r="D123" s="729"/>
      <c r="E123" s="729"/>
      <c r="F123" s="729"/>
      <c r="G123" s="729"/>
    </row>
    <row r="124" spans="1:7" ht="21" thickBot="1">
      <c r="A124" s="699" t="s">
        <v>71</v>
      </c>
      <c r="B124" s="699"/>
      <c r="C124" s="699"/>
      <c r="D124" s="699"/>
      <c r="E124" s="699"/>
      <c r="F124" s="699"/>
      <c r="G124" s="699"/>
    </row>
    <row r="125" spans="1:7" ht="19.5" thickBot="1">
      <c r="A125" s="700" t="s">
        <v>3</v>
      </c>
      <c r="B125" s="701"/>
      <c r="C125" s="701"/>
      <c r="D125" s="701"/>
      <c r="E125" s="701"/>
      <c r="F125" s="701"/>
      <c r="G125" s="702"/>
    </row>
    <row r="126" spans="1:7" ht="18.75">
      <c r="A126" s="104" t="s">
        <v>4</v>
      </c>
      <c r="B126" s="105" t="s">
        <v>5</v>
      </c>
      <c r="C126" s="105" t="s">
        <v>6</v>
      </c>
      <c r="D126" s="105" t="s">
        <v>7</v>
      </c>
      <c r="E126" s="105" t="s">
        <v>8</v>
      </c>
      <c r="F126" s="105" t="s">
        <v>9</v>
      </c>
      <c r="G126" s="106" t="s">
        <v>10</v>
      </c>
    </row>
    <row r="127" spans="1:7" ht="19.5" thickBot="1">
      <c r="A127" s="107"/>
      <c r="B127" s="108" t="s">
        <v>13</v>
      </c>
      <c r="C127" s="108" t="s">
        <v>14</v>
      </c>
      <c r="D127" s="108" t="s">
        <v>15</v>
      </c>
      <c r="E127" s="108"/>
      <c r="F127" s="108"/>
      <c r="G127" s="109"/>
    </row>
    <row r="128" spans="1:7" ht="19.5" thickBot="1">
      <c r="A128" s="110">
        <v>2</v>
      </c>
      <c r="B128" s="722" t="s">
        <v>16</v>
      </c>
      <c r="C128" s="722"/>
      <c r="D128" s="722"/>
      <c r="E128" s="722"/>
      <c r="F128" s="722"/>
      <c r="G128" s="723"/>
    </row>
    <row r="129" spans="1:7" ht="19.5" thickBot="1">
      <c r="A129" s="111" t="s">
        <v>44</v>
      </c>
      <c r="B129" s="112" t="s">
        <v>18</v>
      </c>
      <c r="C129" s="113" t="s">
        <v>22</v>
      </c>
      <c r="D129" s="113">
        <v>2</v>
      </c>
      <c r="E129" s="114">
        <v>273.67</v>
      </c>
      <c r="F129" s="115">
        <f>D129*E129</f>
        <v>547.34</v>
      </c>
      <c r="G129" s="116" t="s">
        <v>72</v>
      </c>
    </row>
    <row r="130" spans="1:7" ht="19.5" thickBot="1">
      <c r="A130" s="214"/>
      <c r="B130" s="215" t="s">
        <v>30</v>
      </c>
      <c r="C130" s="216" t="s">
        <v>22</v>
      </c>
      <c r="D130" s="229"/>
      <c r="E130" s="215"/>
      <c r="F130" s="217">
        <f>SUM(F129:F129)</f>
        <v>547.34</v>
      </c>
      <c r="G130" s="218"/>
    </row>
    <row r="131" spans="1:7" ht="19.5" thickBot="1">
      <c r="A131" s="135"/>
      <c r="B131" s="136" t="s">
        <v>31</v>
      </c>
      <c r="C131" s="136"/>
      <c r="D131" s="137"/>
      <c r="E131" s="138"/>
      <c r="F131" s="139">
        <f>F130</f>
        <v>547.34</v>
      </c>
      <c r="G131" s="140"/>
    </row>
    <row r="132" spans="1:7" ht="19.5" thickBot="1">
      <c r="A132" s="141">
        <v>6</v>
      </c>
      <c r="B132" s="142" t="s">
        <v>32</v>
      </c>
      <c r="C132" s="143" t="s">
        <v>33</v>
      </c>
      <c r="D132" s="230">
        <v>2</v>
      </c>
      <c r="E132" s="197"/>
      <c r="F132" s="198">
        <v>2738.3814</v>
      </c>
      <c r="G132" s="147" t="s">
        <v>34</v>
      </c>
    </row>
    <row r="133" spans="1:7" ht="19.5" thickBot="1">
      <c r="A133" s="148">
        <v>7</v>
      </c>
      <c r="B133" s="149" t="s">
        <v>36</v>
      </c>
      <c r="C133" s="150" t="s">
        <v>33</v>
      </c>
      <c r="D133" s="197">
        <v>7.5</v>
      </c>
      <c r="E133" s="197"/>
      <c r="F133" s="198">
        <v>3106.24</v>
      </c>
      <c r="G133" s="153" t="s">
        <v>34</v>
      </c>
    </row>
    <row r="134" spans="1:7" ht="19.5" thickBot="1">
      <c r="A134" s="154"/>
      <c r="B134" s="155" t="s">
        <v>37</v>
      </c>
      <c r="C134" s="156"/>
      <c r="D134" s="156"/>
      <c r="E134" s="157"/>
      <c r="F134" s="158">
        <f>F131+F132+F133</f>
        <v>6391.9614</v>
      </c>
      <c r="G134" s="159"/>
    </row>
    <row r="135" spans="1:7" ht="19.5" thickBot="1">
      <c r="A135" s="160"/>
      <c r="B135" s="161" t="s">
        <v>38</v>
      </c>
      <c r="C135" s="162"/>
      <c r="D135" s="162"/>
      <c r="E135" s="163"/>
      <c r="F135" s="164">
        <f>F134*1.18</f>
        <v>7542.514451999999</v>
      </c>
      <c r="G135" s="165"/>
    </row>
    <row r="136" spans="1:7" ht="18.75">
      <c r="A136" s="186"/>
      <c r="B136" s="187" t="s">
        <v>41</v>
      </c>
      <c r="C136" s="186"/>
      <c r="D136"/>
      <c r="E136" s="188">
        <f>F134</f>
        <v>6391.9614</v>
      </c>
      <c r="F136" s="188"/>
      <c r="G136" s="189"/>
    </row>
    <row r="137" spans="1:7" ht="18.75">
      <c r="A137" s="186"/>
      <c r="B137" s="187" t="s">
        <v>42</v>
      </c>
      <c r="C137" s="186"/>
      <c r="D137" s="696">
        <f>E136*1.18</f>
        <v>7542.514451999999</v>
      </c>
      <c r="E137" s="696"/>
      <c r="F137" s="696"/>
      <c r="G137" s="189"/>
    </row>
    <row r="138" spans="1:7" ht="20.25">
      <c r="A138" s="699" t="s">
        <v>0</v>
      </c>
      <c r="B138" s="699"/>
      <c r="C138" s="699"/>
      <c r="D138" s="699"/>
      <c r="E138" s="699"/>
      <c r="F138" s="699"/>
      <c r="G138" s="699"/>
    </row>
    <row r="139" spans="1:7" ht="20.25">
      <c r="A139" s="699" t="s">
        <v>73</v>
      </c>
      <c r="B139" s="699"/>
      <c r="C139" s="699"/>
      <c r="D139" s="699"/>
      <c r="E139" s="699"/>
      <c r="F139" s="699"/>
      <c r="G139" s="699"/>
    </row>
    <row r="140" spans="1:7" ht="21" thickBot="1">
      <c r="A140" s="699" t="s">
        <v>74</v>
      </c>
      <c r="B140" s="699"/>
      <c r="C140" s="699"/>
      <c r="D140" s="699"/>
      <c r="E140" s="699"/>
      <c r="F140" s="699"/>
      <c r="G140" s="699"/>
    </row>
    <row r="141" spans="1:7" ht="19.5" thickBot="1">
      <c r="A141" s="700" t="s">
        <v>3</v>
      </c>
      <c r="B141" s="701"/>
      <c r="C141" s="701"/>
      <c r="D141" s="701"/>
      <c r="E141" s="701"/>
      <c r="F141" s="701"/>
      <c r="G141" s="702"/>
    </row>
    <row r="142" spans="1:7" ht="18.75">
      <c r="A142" s="104" t="s">
        <v>4</v>
      </c>
      <c r="B142" s="105" t="s">
        <v>5</v>
      </c>
      <c r="C142" s="105" t="s">
        <v>6</v>
      </c>
      <c r="D142" s="105" t="s">
        <v>7</v>
      </c>
      <c r="E142" s="105" t="s">
        <v>8</v>
      </c>
      <c r="F142" s="105" t="s">
        <v>9</v>
      </c>
      <c r="G142" s="106" t="s">
        <v>10</v>
      </c>
    </row>
    <row r="143" spans="1:7" ht="19.5" thickBot="1">
      <c r="A143" s="107"/>
      <c r="B143" s="108" t="s">
        <v>13</v>
      </c>
      <c r="C143" s="108" t="s">
        <v>14</v>
      </c>
      <c r="D143" s="108" t="s">
        <v>15</v>
      </c>
      <c r="E143" s="108"/>
      <c r="F143" s="108"/>
      <c r="G143" s="109"/>
    </row>
    <row r="144" spans="1:7" ht="19.5" thickBot="1">
      <c r="A144" s="110">
        <v>1</v>
      </c>
      <c r="B144" s="722" t="s">
        <v>16</v>
      </c>
      <c r="C144" s="722"/>
      <c r="D144" s="722"/>
      <c r="E144" s="722"/>
      <c r="F144" s="722"/>
      <c r="G144" s="723"/>
    </row>
    <row r="145" spans="1:7" ht="18.75">
      <c r="A145" s="111" t="s">
        <v>44</v>
      </c>
      <c r="B145" s="112" t="s">
        <v>18</v>
      </c>
      <c r="C145" s="113" t="s">
        <v>22</v>
      </c>
      <c r="D145" s="113">
        <v>2</v>
      </c>
      <c r="E145" s="114">
        <v>273.67</v>
      </c>
      <c r="F145" s="115">
        <f>D145*E145</f>
        <v>547.34</v>
      </c>
      <c r="G145" s="116" t="s">
        <v>75</v>
      </c>
    </row>
    <row r="146" spans="1:7" ht="18.75">
      <c r="A146" s="117" t="s">
        <v>17</v>
      </c>
      <c r="B146" s="123" t="s">
        <v>18</v>
      </c>
      <c r="C146" s="124" t="s">
        <v>22</v>
      </c>
      <c r="D146" s="124">
        <v>2</v>
      </c>
      <c r="E146" s="125">
        <v>551.96</v>
      </c>
      <c r="F146" s="126">
        <f>D146*E146</f>
        <v>1103.92</v>
      </c>
      <c r="G146" s="127" t="s">
        <v>76</v>
      </c>
    </row>
    <row r="147" spans="1:7" ht="19.5" thickBot="1">
      <c r="A147" s="191"/>
      <c r="B147" s="192" t="s">
        <v>30</v>
      </c>
      <c r="C147" s="193" t="s">
        <v>22</v>
      </c>
      <c r="D147" s="194"/>
      <c r="E147" s="192"/>
      <c r="F147" s="195">
        <f>SUM(F145:F146)</f>
        <v>1651.2600000000002</v>
      </c>
      <c r="G147" s="196"/>
    </row>
    <row r="148" spans="1:7" ht="18.75">
      <c r="A148" s="258">
        <v>2</v>
      </c>
      <c r="B148" s="724" t="s">
        <v>77</v>
      </c>
      <c r="C148" s="725"/>
      <c r="D148" s="725"/>
      <c r="E148" s="725"/>
      <c r="F148" s="725"/>
      <c r="G148" s="726"/>
    </row>
    <row r="149" spans="1:7" ht="19.5" thickBot="1">
      <c r="A149" s="259">
        <v>2</v>
      </c>
      <c r="B149" s="260" t="s">
        <v>69</v>
      </c>
      <c r="C149" s="261" t="s">
        <v>19</v>
      </c>
      <c r="D149" s="262">
        <v>8.2</v>
      </c>
      <c r="E149" s="263">
        <v>368</v>
      </c>
      <c r="F149" s="264">
        <f>D149*E149</f>
        <v>3017.6</v>
      </c>
      <c r="G149" s="265" t="s">
        <v>78</v>
      </c>
    </row>
    <row r="150" spans="1:7" ht="19.5" thickBot="1">
      <c r="A150" s="266"/>
      <c r="B150" s="267" t="s">
        <v>55</v>
      </c>
      <c r="C150" s="193" t="s">
        <v>19</v>
      </c>
      <c r="D150" s="268">
        <f>SUM(D149:D149)</f>
        <v>8.2</v>
      </c>
      <c r="E150" s="192"/>
      <c r="F150" s="195">
        <f>SUM(F149:F149)</f>
        <v>3017.6</v>
      </c>
      <c r="G150" s="196"/>
    </row>
    <row r="151" spans="1:7" ht="19.5" thickBot="1">
      <c r="A151" s="135"/>
      <c r="B151" s="136" t="s">
        <v>31</v>
      </c>
      <c r="C151" s="136"/>
      <c r="D151" s="137"/>
      <c r="E151" s="138"/>
      <c r="F151" s="139">
        <f>F147+F150</f>
        <v>4668.860000000001</v>
      </c>
      <c r="G151" s="140"/>
    </row>
    <row r="152" spans="1:7" ht="19.5" thickBot="1">
      <c r="A152" s="141">
        <v>3</v>
      </c>
      <c r="B152" s="142" t="s">
        <v>32</v>
      </c>
      <c r="C152" s="143" t="s">
        <v>33</v>
      </c>
      <c r="D152" s="197"/>
      <c r="E152" s="197"/>
      <c r="F152" s="198"/>
      <c r="G152" s="147" t="s">
        <v>34</v>
      </c>
    </row>
    <row r="153" spans="1:7" ht="19.5" thickBot="1">
      <c r="A153" s="148">
        <v>4</v>
      </c>
      <c r="B153" s="149" t="s">
        <v>36</v>
      </c>
      <c r="C153" s="150" t="s">
        <v>33</v>
      </c>
      <c r="D153" s="197">
        <v>6</v>
      </c>
      <c r="E153" s="197"/>
      <c r="F153" s="199">
        <v>2959.95</v>
      </c>
      <c r="G153" s="153" t="s">
        <v>34</v>
      </c>
    </row>
    <row r="154" spans="1:7" ht="19.5" thickBot="1">
      <c r="A154" s="154"/>
      <c r="B154" s="155" t="s">
        <v>37</v>
      </c>
      <c r="C154" s="156"/>
      <c r="D154" s="156"/>
      <c r="E154" s="157"/>
      <c r="F154" s="158">
        <f>F151+F152+F153</f>
        <v>7628.81</v>
      </c>
      <c r="G154" s="159"/>
    </row>
    <row r="155" spans="1:7" ht="19.5" thickBot="1">
      <c r="A155" s="160"/>
      <c r="B155" s="161" t="s">
        <v>38</v>
      </c>
      <c r="C155" s="162"/>
      <c r="D155" s="162"/>
      <c r="E155" s="163"/>
      <c r="F155" s="164">
        <f>F154*1.18</f>
        <v>9001.9958</v>
      </c>
      <c r="G155" s="165"/>
    </row>
    <row r="156" spans="1:7" ht="19.5" thickBot="1">
      <c r="A156" s="200" t="s">
        <v>39</v>
      </c>
      <c r="B156" s="201"/>
      <c r="C156" s="201"/>
      <c r="D156" s="202"/>
      <c r="E156" s="201"/>
      <c r="F156" s="201"/>
      <c r="G156" s="203"/>
    </row>
    <row r="157" spans="1:7" ht="18.75">
      <c r="A157" s="204" t="s">
        <v>4</v>
      </c>
      <c r="B157" s="205" t="s">
        <v>5</v>
      </c>
      <c r="C157" s="205" t="s">
        <v>6</v>
      </c>
      <c r="D157" s="205" t="s">
        <v>7</v>
      </c>
      <c r="E157" s="205" t="s">
        <v>8</v>
      </c>
      <c r="F157" s="205" t="s">
        <v>9</v>
      </c>
      <c r="G157" s="206" t="s">
        <v>10</v>
      </c>
    </row>
    <row r="158" spans="1:7" ht="19.5" thickBot="1">
      <c r="A158" s="173"/>
      <c r="B158" s="174" t="s">
        <v>13</v>
      </c>
      <c r="C158" s="174" t="s">
        <v>14</v>
      </c>
      <c r="D158" s="174" t="s">
        <v>15</v>
      </c>
      <c r="E158" s="174"/>
      <c r="F158" s="174"/>
      <c r="G158" s="175"/>
    </row>
    <row r="159" spans="1:7" ht="19.5" thickBot="1">
      <c r="A159" s="258">
        <v>1</v>
      </c>
      <c r="B159" s="724" t="s">
        <v>68</v>
      </c>
      <c r="C159" s="725"/>
      <c r="D159" s="725"/>
      <c r="E159" s="725"/>
      <c r="F159" s="725"/>
      <c r="G159" s="726"/>
    </row>
    <row r="160" spans="1:7" ht="18.75">
      <c r="A160" s="269"/>
      <c r="B160" s="270"/>
      <c r="C160" s="271"/>
      <c r="D160" s="272"/>
      <c r="E160" s="273"/>
      <c r="F160" s="274"/>
      <c r="G160" s="275"/>
    </row>
    <row r="161" spans="1:7" ht="19.5" thickBot="1">
      <c r="A161" s="259">
        <v>2</v>
      </c>
      <c r="B161" s="260" t="s">
        <v>69</v>
      </c>
      <c r="C161" s="261" t="s">
        <v>19</v>
      </c>
      <c r="D161" s="262">
        <v>8</v>
      </c>
      <c r="E161" s="263">
        <v>144.74</v>
      </c>
      <c r="F161" s="264">
        <f>D161*E161</f>
        <v>1157.92</v>
      </c>
      <c r="G161" s="265" t="s">
        <v>70</v>
      </c>
    </row>
    <row r="162" spans="1:7" ht="19.5" thickBot="1">
      <c r="A162" s="252"/>
      <c r="B162" s="253" t="s">
        <v>55</v>
      </c>
      <c r="C162" s="254" t="s">
        <v>19</v>
      </c>
      <c r="D162" s="255">
        <f>SUM(D160:D161)</f>
        <v>8</v>
      </c>
      <c r="E162" s="256"/>
      <c r="F162" s="139">
        <f>SUM(F160:F161)</f>
        <v>1157.92</v>
      </c>
      <c r="G162" s="257"/>
    </row>
    <row r="163" spans="1:7" ht="19.5" thickBot="1">
      <c r="A163" s="276">
        <v>2</v>
      </c>
      <c r="B163" s="727" t="s">
        <v>79</v>
      </c>
      <c r="C163" s="727"/>
      <c r="D163" s="727"/>
      <c r="E163" s="727"/>
      <c r="F163" s="727"/>
      <c r="G163" s="728"/>
    </row>
    <row r="164" spans="1:7" ht="19.5" thickBot="1">
      <c r="A164" s="277"/>
      <c r="B164" s="270"/>
      <c r="C164" s="278"/>
      <c r="D164" s="278"/>
      <c r="E164" s="279"/>
      <c r="F164" s="280"/>
      <c r="G164" s="275"/>
    </row>
    <row r="165" spans="1:7" ht="19.5" thickBot="1">
      <c r="A165" s="281"/>
      <c r="B165" s="282" t="s">
        <v>55</v>
      </c>
      <c r="C165" s="216" t="s">
        <v>49</v>
      </c>
      <c r="D165" s="216">
        <f>SUM(D164:D164)</f>
        <v>0</v>
      </c>
      <c r="E165" s="215"/>
      <c r="F165" s="217">
        <f>SUM(F164:F164)</f>
        <v>0</v>
      </c>
      <c r="G165" s="218"/>
    </row>
    <row r="166" spans="1:7" ht="19.5" thickBot="1">
      <c r="A166" s="176"/>
      <c r="B166" s="177" t="s">
        <v>40</v>
      </c>
      <c r="C166" s="178"/>
      <c r="D166" s="178"/>
      <c r="E166" s="177"/>
      <c r="F166" s="179">
        <f>F165+F162</f>
        <v>1157.92</v>
      </c>
      <c r="G166" s="180"/>
    </row>
    <row r="167" spans="1:7" ht="20.25" customHeight="1" thickBot="1">
      <c r="A167" s="181"/>
      <c r="B167" s="182" t="s">
        <v>38</v>
      </c>
      <c r="C167" s="183"/>
      <c r="D167" s="183"/>
      <c r="E167" s="182"/>
      <c r="F167" s="184">
        <f>F166*1.18</f>
        <v>1366.3456</v>
      </c>
      <c r="G167" s="185"/>
    </row>
    <row r="168" spans="1:7" ht="18.75">
      <c r="A168" s="186"/>
      <c r="B168" s="187" t="s">
        <v>41</v>
      </c>
      <c r="C168" s="186"/>
      <c r="D168" s="188">
        <f>F154+F166</f>
        <v>8786.73</v>
      </c>
      <c r="E168" s="188"/>
      <c r="F168" s="188"/>
      <c r="G168" s="189"/>
    </row>
    <row r="169" spans="1:7" ht="18.75">
      <c r="A169" s="186"/>
      <c r="B169" s="187" t="s">
        <v>42</v>
      </c>
      <c r="C169" s="186"/>
      <c r="D169" s="696">
        <f>D168*1.18</f>
        <v>10368.3414</v>
      </c>
      <c r="E169" s="696"/>
      <c r="F169" s="696"/>
      <c r="G169" s="189"/>
    </row>
    <row r="170" spans="1:7" ht="20.25">
      <c r="A170" s="699" t="s">
        <v>0</v>
      </c>
      <c r="B170" s="699"/>
      <c r="C170" s="699"/>
      <c r="D170" s="699"/>
      <c r="E170" s="699"/>
      <c r="F170" s="699"/>
      <c r="G170" s="699"/>
    </row>
    <row r="171" spans="1:7" ht="20.25">
      <c r="A171" s="699" t="s">
        <v>1</v>
      </c>
      <c r="B171" s="699"/>
      <c r="C171" s="699"/>
      <c r="D171" s="699"/>
      <c r="E171" s="699"/>
      <c r="F171" s="699"/>
      <c r="G171" s="699"/>
    </row>
    <row r="172" spans="1:7" ht="21" thickBot="1">
      <c r="A172" s="699" t="s">
        <v>80</v>
      </c>
      <c r="B172" s="699"/>
      <c r="C172" s="699"/>
      <c r="D172" s="699"/>
      <c r="E172" s="699"/>
      <c r="F172" s="699"/>
      <c r="G172" s="699"/>
    </row>
    <row r="173" spans="1:7" ht="19.5" thickBot="1">
      <c r="A173" s="700" t="s">
        <v>3</v>
      </c>
      <c r="B173" s="701"/>
      <c r="C173" s="701"/>
      <c r="D173" s="701"/>
      <c r="E173" s="701"/>
      <c r="F173" s="701"/>
      <c r="G173" s="702"/>
    </row>
    <row r="174" spans="1:7" ht="18.75">
      <c r="A174" s="104" t="s">
        <v>4</v>
      </c>
      <c r="B174" s="105" t="s">
        <v>5</v>
      </c>
      <c r="C174" s="105" t="s">
        <v>6</v>
      </c>
      <c r="D174" s="105" t="s">
        <v>7</v>
      </c>
      <c r="E174" s="105" t="s">
        <v>8</v>
      </c>
      <c r="F174" s="105" t="s">
        <v>9</v>
      </c>
      <c r="G174" s="106" t="s">
        <v>10</v>
      </c>
    </row>
    <row r="175" spans="1:7" ht="19.5" thickBot="1">
      <c r="A175" s="107"/>
      <c r="B175" s="108" t="s">
        <v>13</v>
      </c>
      <c r="C175" s="108" t="s">
        <v>14</v>
      </c>
      <c r="D175" s="108" t="s">
        <v>15</v>
      </c>
      <c r="E175" s="108"/>
      <c r="F175" s="108"/>
      <c r="G175" s="109"/>
    </row>
    <row r="176" spans="1:7" ht="19.5" thickBot="1">
      <c r="A176" s="110">
        <v>2</v>
      </c>
      <c r="B176" s="722" t="s">
        <v>16</v>
      </c>
      <c r="C176" s="722"/>
      <c r="D176" s="722"/>
      <c r="E176" s="722"/>
      <c r="F176" s="722"/>
      <c r="G176" s="723"/>
    </row>
    <row r="177" spans="1:7" ht="18.75">
      <c r="A177" s="111" t="s">
        <v>44</v>
      </c>
      <c r="B177" s="112" t="s">
        <v>18</v>
      </c>
      <c r="C177" s="113" t="s">
        <v>22</v>
      </c>
      <c r="D177" s="113">
        <v>3</v>
      </c>
      <c r="E177" s="114">
        <v>273.67</v>
      </c>
      <c r="F177" s="115">
        <f>D177*E177</f>
        <v>821.01</v>
      </c>
      <c r="G177" s="116" t="s">
        <v>81</v>
      </c>
    </row>
    <row r="178" spans="1:7" ht="18.75">
      <c r="A178" s="117" t="s">
        <v>17</v>
      </c>
      <c r="B178" s="123" t="s">
        <v>18</v>
      </c>
      <c r="C178" s="124" t="s">
        <v>22</v>
      </c>
      <c r="D178" s="124">
        <v>6</v>
      </c>
      <c r="E178" s="125">
        <v>248.92</v>
      </c>
      <c r="F178" s="126">
        <f>D178*E178</f>
        <v>1493.52</v>
      </c>
      <c r="G178" s="127" t="s">
        <v>82</v>
      </c>
    </row>
    <row r="179" spans="1:7" ht="18.75">
      <c r="A179" s="117" t="s">
        <v>23</v>
      </c>
      <c r="B179" s="123" t="s">
        <v>18</v>
      </c>
      <c r="C179" s="124" t="s">
        <v>22</v>
      </c>
      <c r="D179" s="124">
        <v>1</v>
      </c>
      <c r="E179" s="125">
        <v>73.28</v>
      </c>
      <c r="F179" s="126">
        <f>D179*E179</f>
        <v>73.28</v>
      </c>
      <c r="G179" s="127" t="s">
        <v>83</v>
      </c>
    </row>
    <row r="180" spans="1:7" ht="19.5" thickBot="1">
      <c r="A180" s="117" t="s">
        <v>26</v>
      </c>
      <c r="B180" s="123" t="s">
        <v>18</v>
      </c>
      <c r="C180" s="124" t="s">
        <v>22</v>
      </c>
      <c r="D180" s="124">
        <v>1</v>
      </c>
      <c r="E180" s="125">
        <v>423.61</v>
      </c>
      <c r="F180" s="126">
        <f>D180*E180</f>
        <v>423.61</v>
      </c>
      <c r="G180" s="127" t="s">
        <v>84</v>
      </c>
    </row>
    <row r="181" spans="1:7" ht="19.5" thickBot="1">
      <c r="A181" s="214"/>
      <c r="B181" s="215" t="s">
        <v>30</v>
      </c>
      <c r="C181" s="216" t="s">
        <v>22</v>
      </c>
      <c r="D181" s="229"/>
      <c r="E181" s="215"/>
      <c r="F181" s="217">
        <f>SUM(F177:F180)</f>
        <v>2811.42</v>
      </c>
      <c r="G181" s="218"/>
    </row>
    <row r="182" spans="1:7" ht="19.5" thickBot="1">
      <c r="A182" s="135"/>
      <c r="B182" s="136" t="s">
        <v>31</v>
      </c>
      <c r="C182" s="136"/>
      <c r="D182" s="137"/>
      <c r="E182" s="138"/>
      <c r="F182" s="139">
        <f>F181</f>
        <v>2811.42</v>
      </c>
      <c r="G182" s="140"/>
    </row>
    <row r="183" spans="1:7" ht="19.5" thickBot="1">
      <c r="A183" s="141">
        <v>4</v>
      </c>
      <c r="B183" s="142" t="s">
        <v>32</v>
      </c>
      <c r="C183" s="143" t="s">
        <v>33</v>
      </c>
      <c r="D183" s="230">
        <v>17</v>
      </c>
      <c r="E183" s="197"/>
      <c r="F183" s="198">
        <v>23231.681900000003</v>
      </c>
      <c r="G183" s="147" t="s">
        <v>34</v>
      </c>
    </row>
    <row r="184" spans="1:7" ht="19.5" thickBot="1">
      <c r="A184" s="148">
        <v>5</v>
      </c>
      <c r="B184" s="149" t="s">
        <v>36</v>
      </c>
      <c r="C184" s="150" t="s">
        <v>33</v>
      </c>
      <c r="D184" s="197">
        <v>1.5</v>
      </c>
      <c r="E184" s="197"/>
      <c r="F184" s="199">
        <v>648.76</v>
      </c>
      <c r="G184" s="153" t="s">
        <v>34</v>
      </c>
    </row>
    <row r="185" spans="1:7" ht="19.5" thickBot="1">
      <c r="A185" s="154"/>
      <c r="B185" s="155" t="s">
        <v>37</v>
      </c>
      <c r="C185" s="156"/>
      <c r="D185" s="156"/>
      <c r="E185" s="157"/>
      <c r="F185" s="158">
        <f>F182+F183+F184</f>
        <v>26691.8619</v>
      </c>
      <c r="G185" s="159"/>
    </row>
    <row r="186" spans="1:7" ht="19.5" thickBot="1">
      <c r="A186" s="160"/>
      <c r="B186" s="161" t="s">
        <v>38</v>
      </c>
      <c r="C186" s="162"/>
      <c r="D186" s="162"/>
      <c r="E186" s="163"/>
      <c r="F186" s="164">
        <f>F185*1.18</f>
        <v>31496.397041999997</v>
      </c>
      <c r="G186" s="165"/>
    </row>
    <row r="187" spans="1:7" ht="18.75">
      <c r="A187" s="186"/>
      <c r="B187" s="187" t="s">
        <v>41</v>
      </c>
      <c r="C187" s="186"/>
      <c r="D187" s="188">
        <f>F173+F185</f>
        <v>26691.8619</v>
      </c>
      <c r="E187" s="188"/>
      <c r="F187" s="188"/>
      <c r="G187" s="189"/>
    </row>
    <row r="188" spans="1:7" ht="18.75">
      <c r="A188" s="186"/>
      <c r="B188" s="187" t="s">
        <v>42</v>
      </c>
      <c r="C188" s="186"/>
      <c r="D188" s="696">
        <f>D187*1.18</f>
        <v>31496.397041999997</v>
      </c>
      <c r="E188" s="696"/>
      <c r="F188" s="696"/>
      <c r="G188" s="189"/>
    </row>
    <row r="189" spans="1:7" ht="20.25">
      <c r="A189" s="699" t="s">
        <v>0</v>
      </c>
      <c r="B189" s="699"/>
      <c r="C189" s="699"/>
      <c r="D189" s="699"/>
      <c r="E189" s="699"/>
      <c r="F189" s="699"/>
      <c r="G189" s="699"/>
    </row>
    <row r="190" spans="1:7" ht="20.25">
      <c r="A190" s="699" t="s">
        <v>1</v>
      </c>
      <c r="B190" s="699"/>
      <c r="C190" s="699"/>
      <c r="D190" s="699"/>
      <c r="E190" s="699"/>
      <c r="F190" s="699"/>
      <c r="G190" s="699"/>
    </row>
    <row r="191" spans="1:7" ht="21" thickBot="1">
      <c r="A191" s="699" t="s">
        <v>85</v>
      </c>
      <c r="B191" s="699"/>
      <c r="C191" s="699"/>
      <c r="D191" s="699"/>
      <c r="E191" s="699"/>
      <c r="F191" s="699"/>
      <c r="G191" s="699"/>
    </row>
    <row r="192" spans="1:7" ht="19.5" thickBot="1">
      <c r="A192" s="708" t="s">
        <v>3</v>
      </c>
      <c r="B192" s="709"/>
      <c r="C192" s="709"/>
      <c r="D192" s="709"/>
      <c r="E192" s="709"/>
      <c r="F192" s="709"/>
      <c r="G192" s="710"/>
    </row>
    <row r="193" spans="1:7" ht="18.75">
      <c r="A193" s="104" t="s">
        <v>4</v>
      </c>
      <c r="B193" s="105" t="s">
        <v>5</v>
      </c>
      <c r="C193" s="105" t="s">
        <v>6</v>
      </c>
      <c r="D193" s="105" t="s">
        <v>7</v>
      </c>
      <c r="E193" s="105" t="s">
        <v>8</v>
      </c>
      <c r="F193" s="105" t="s">
        <v>9</v>
      </c>
      <c r="G193" s="106" t="s">
        <v>10</v>
      </c>
    </row>
    <row r="194" spans="1:7" ht="19.5" thickBot="1">
      <c r="A194" s="107"/>
      <c r="B194" s="108" t="s">
        <v>13</v>
      </c>
      <c r="C194" s="108" t="s">
        <v>14</v>
      </c>
      <c r="D194" s="108" t="s">
        <v>15</v>
      </c>
      <c r="E194" s="108"/>
      <c r="F194" s="108"/>
      <c r="G194" s="109"/>
    </row>
    <row r="195" spans="1:7" ht="19.5" thickBot="1">
      <c r="A195" s="219">
        <v>4</v>
      </c>
      <c r="B195" s="220" t="s">
        <v>16</v>
      </c>
      <c r="C195" s="711"/>
      <c r="D195" s="712"/>
      <c r="E195" s="712"/>
      <c r="F195" s="712"/>
      <c r="G195" s="713"/>
    </row>
    <row r="196" spans="1:7" ht="18.75">
      <c r="A196" s="221" t="s">
        <v>44</v>
      </c>
      <c r="B196" s="222" t="s">
        <v>18</v>
      </c>
      <c r="C196" s="223" t="s">
        <v>22</v>
      </c>
      <c r="D196" s="223">
        <v>1</v>
      </c>
      <c r="E196" s="222">
        <v>1181</v>
      </c>
      <c r="F196" s="283">
        <f>D196*E196</f>
        <v>1181</v>
      </c>
      <c r="G196" s="226" t="s">
        <v>86</v>
      </c>
    </row>
    <row r="197" spans="1:7" ht="18.75">
      <c r="A197" s="117" t="s">
        <v>17</v>
      </c>
      <c r="B197" s="123" t="s">
        <v>18</v>
      </c>
      <c r="C197" s="124" t="s">
        <v>22</v>
      </c>
      <c r="D197" s="124">
        <v>1</v>
      </c>
      <c r="E197" s="123">
        <v>312.78</v>
      </c>
      <c r="F197" s="284">
        <f>D197*E197</f>
        <v>312.78</v>
      </c>
      <c r="G197" s="127" t="s">
        <v>87</v>
      </c>
    </row>
    <row r="198" spans="1:7" ht="18.75">
      <c r="A198" s="117" t="s">
        <v>23</v>
      </c>
      <c r="B198" s="123" t="s">
        <v>18</v>
      </c>
      <c r="C198" s="124" t="s">
        <v>49</v>
      </c>
      <c r="D198" s="124">
        <v>5</v>
      </c>
      <c r="E198" s="123">
        <v>104.54</v>
      </c>
      <c r="F198" s="284">
        <f>D198*E198</f>
        <v>522.7</v>
      </c>
      <c r="G198" s="127" t="s">
        <v>88</v>
      </c>
    </row>
    <row r="199" spans="1:7" ht="19.5" thickBot="1">
      <c r="A199" s="117" t="s">
        <v>26</v>
      </c>
      <c r="B199" s="123" t="s">
        <v>18</v>
      </c>
      <c r="C199" s="124" t="s">
        <v>22</v>
      </c>
      <c r="D199" s="124">
        <v>1</v>
      </c>
      <c r="E199" s="123">
        <v>423.61</v>
      </c>
      <c r="F199" s="284">
        <f>D199*E199</f>
        <v>423.61</v>
      </c>
      <c r="G199" s="127" t="s">
        <v>89</v>
      </c>
    </row>
    <row r="200" spans="1:7" ht="19.5" thickBot="1">
      <c r="A200" s="285"/>
      <c r="B200" s="286" t="s">
        <v>30</v>
      </c>
      <c r="C200" s="286"/>
      <c r="D200" s="287"/>
      <c r="E200" s="286"/>
      <c r="F200" s="288">
        <f>SUM(F196:F199)</f>
        <v>2440.09</v>
      </c>
      <c r="G200" s="289"/>
    </row>
    <row r="201" spans="1:7" ht="19.5" thickBot="1">
      <c r="A201" s="290"/>
      <c r="B201" s="286" t="s">
        <v>31</v>
      </c>
      <c r="C201" s="286"/>
      <c r="D201" s="286"/>
      <c r="E201" s="286"/>
      <c r="F201" s="288">
        <f>F200</f>
        <v>2440.09</v>
      </c>
      <c r="G201" s="291"/>
    </row>
    <row r="202" spans="1:7" ht="19.5" thickBot="1">
      <c r="A202" s="292">
        <v>6</v>
      </c>
      <c r="B202" s="293" t="s">
        <v>32</v>
      </c>
      <c r="C202" s="287" t="s">
        <v>33</v>
      </c>
      <c r="D202" s="294">
        <v>5.5</v>
      </c>
      <c r="E202" s="286"/>
      <c r="F202" s="295">
        <v>9178.06385</v>
      </c>
      <c r="G202" s="291" t="s">
        <v>34</v>
      </c>
    </row>
    <row r="203" spans="1:7" ht="19.5" thickBot="1">
      <c r="A203" s="296">
        <v>7</v>
      </c>
      <c r="B203" s="297" t="s">
        <v>36</v>
      </c>
      <c r="C203" s="298" t="s">
        <v>33</v>
      </c>
      <c r="D203" s="298">
        <v>2.1</v>
      </c>
      <c r="E203" s="299"/>
      <c r="F203" s="299">
        <v>1308.48</v>
      </c>
      <c r="G203" s="300" t="s">
        <v>34</v>
      </c>
    </row>
    <row r="204" spans="1:7" ht="19.5" thickBot="1">
      <c r="A204" s="290"/>
      <c r="B204" s="301" t="s">
        <v>37</v>
      </c>
      <c r="C204" s="286"/>
      <c r="D204" s="286"/>
      <c r="E204" s="286"/>
      <c r="F204" s="302">
        <f>F201+F202+F203</f>
        <v>12926.63385</v>
      </c>
      <c r="G204" s="291"/>
    </row>
    <row r="205" spans="1:7" ht="19.5" thickBot="1">
      <c r="A205" s="290"/>
      <c r="B205" s="286" t="s">
        <v>38</v>
      </c>
      <c r="C205" s="286"/>
      <c r="D205" s="286"/>
      <c r="E205" s="286"/>
      <c r="F205" s="288">
        <f>F204*1.18</f>
        <v>15253.427942999999</v>
      </c>
      <c r="G205" s="291"/>
    </row>
    <row r="206" spans="1:7" ht="19.5" thickBot="1">
      <c r="A206" s="200" t="s">
        <v>39</v>
      </c>
      <c r="B206" s="201"/>
      <c r="C206" s="201"/>
      <c r="D206" s="202"/>
      <c r="E206" s="201"/>
      <c r="F206" s="201"/>
      <c r="G206" s="203"/>
    </row>
    <row r="207" spans="1:7" ht="12.75">
      <c r="A207" s="714" t="s">
        <v>4</v>
      </c>
      <c r="B207" s="716" t="s">
        <v>90</v>
      </c>
      <c r="C207" s="718" t="s">
        <v>91</v>
      </c>
      <c r="D207" s="720" t="s">
        <v>92</v>
      </c>
      <c r="E207" s="718" t="s">
        <v>8</v>
      </c>
      <c r="F207" s="718" t="s">
        <v>9</v>
      </c>
      <c r="G207" s="706" t="s">
        <v>10</v>
      </c>
    </row>
    <row r="208" spans="1:7" ht="13.5" thickBot="1">
      <c r="A208" s="715"/>
      <c r="B208" s="717"/>
      <c r="C208" s="719"/>
      <c r="D208" s="721"/>
      <c r="E208" s="719"/>
      <c r="F208" s="719"/>
      <c r="G208" s="707"/>
    </row>
    <row r="209" spans="1:7" ht="19.5" thickBot="1">
      <c r="A209" s="292">
        <v>1</v>
      </c>
      <c r="B209" s="293" t="s">
        <v>68</v>
      </c>
      <c r="C209" s="293"/>
      <c r="D209" s="293"/>
      <c r="E209" s="286"/>
      <c r="F209" s="286"/>
      <c r="G209" s="291"/>
    </row>
    <row r="210" spans="1:7" ht="19.5" thickBot="1">
      <c r="A210" s="303">
        <v>1</v>
      </c>
      <c r="B210" s="304" t="s">
        <v>69</v>
      </c>
      <c r="C210" s="304" t="s">
        <v>19</v>
      </c>
      <c r="D210" s="304">
        <v>4.5</v>
      </c>
      <c r="E210" s="304">
        <v>473.54</v>
      </c>
      <c r="F210" s="305">
        <v>2130.93</v>
      </c>
      <c r="G210" s="306" t="s">
        <v>93</v>
      </c>
    </row>
    <row r="211" spans="1:7" ht="19.5" thickBot="1">
      <c r="A211" s="176"/>
      <c r="B211" s="286" t="s">
        <v>55</v>
      </c>
      <c r="C211" s="286"/>
      <c r="D211" s="286"/>
      <c r="E211" s="286"/>
      <c r="F211" s="288">
        <f>SUM(F210:F210)</f>
        <v>2130.93</v>
      </c>
      <c r="G211" s="291"/>
    </row>
    <row r="212" spans="1:7" ht="19.5" thickBot="1">
      <c r="A212" s="290"/>
      <c r="B212" s="301" t="s">
        <v>40</v>
      </c>
      <c r="C212" s="286"/>
      <c r="D212" s="286"/>
      <c r="E212" s="286"/>
      <c r="F212" s="302">
        <f>F211</f>
        <v>2130.93</v>
      </c>
      <c r="G212" s="291"/>
    </row>
    <row r="213" spans="1:7" ht="19.5" thickBot="1">
      <c r="A213" s="290"/>
      <c r="B213" s="286" t="s">
        <v>38</v>
      </c>
      <c r="C213" s="286"/>
      <c r="D213" s="286"/>
      <c r="E213" s="286"/>
      <c r="F213" s="288">
        <f>F212*1.18</f>
        <v>2514.4973999999997</v>
      </c>
      <c r="G213" s="291"/>
    </row>
    <row r="214" spans="1:7" ht="18.75">
      <c r="A214" s="187"/>
      <c r="B214" s="187" t="s">
        <v>41</v>
      </c>
      <c r="C214" s="187"/>
      <c r="D214" s="307"/>
      <c r="E214" s="308">
        <f>F212+F204</f>
        <v>15057.56385</v>
      </c>
      <c r="F214" s="187"/>
      <c r="G214" s="187"/>
    </row>
    <row r="215" spans="1:7" ht="18.75">
      <c r="A215" s="187"/>
      <c r="B215" s="187" t="s">
        <v>42</v>
      </c>
      <c r="C215" s="187"/>
      <c r="D215" s="307">
        <f>E214*1.18</f>
        <v>17767.925343</v>
      </c>
      <c r="E215" s="187"/>
      <c r="F215" s="187"/>
      <c r="G215" s="187"/>
    </row>
    <row r="216" spans="1:7" ht="20.25">
      <c r="A216" s="699" t="s">
        <v>0</v>
      </c>
      <c r="B216" s="699"/>
      <c r="C216" s="699"/>
      <c r="D216" s="699"/>
      <c r="E216" s="699"/>
      <c r="F216" s="699"/>
      <c r="G216" s="699"/>
    </row>
    <row r="217" spans="1:7" ht="20.25">
      <c r="A217" s="699" t="s">
        <v>1</v>
      </c>
      <c r="B217" s="699"/>
      <c r="C217" s="699"/>
      <c r="D217" s="699"/>
      <c r="E217" s="699"/>
      <c r="F217" s="699"/>
      <c r="G217" s="699"/>
    </row>
    <row r="218" spans="1:7" ht="21" thickBot="1">
      <c r="A218" s="699" t="s">
        <v>94</v>
      </c>
      <c r="B218" s="699"/>
      <c r="C218" s="699"/>
      <c r="D218" s="699"/>
      <c r="E218" s="699"/>
      <c r="F218" s="699"/>
      <c r="G218" s="699"/>
    </row>
    <row r="219" spans="1:7" ht="19.5" thickBot="1">
      <c r="A219" s="700" t="s">
        <v>3</v>
      </c>
      <c r="B219" s="701"/>
      <c r="C219" s="701"/>
      <c r="D219" s="701"/>
      <c r="E219" s="701"/>
      <c r="F219" s="701"/>
      <c r="G219" s="702"/>
    </row>
    <row r="220" spans="1:7" ht="18.75">
      <c r="A220" s="104" t="s">
        <v>4</v>
      </c>
      <c r="B220" s="105" t="s">
        <v>5</v>
      </c>
      <c r="C220" s="105" t="s">
        <v>6</v>
      </c>
      <c r="D220" s="105" t="s">
        <v>7</v>
      </c>
      <c r="E220" s="105" t="s">
        <v>8</v>
      </c>
      <c r="F220" s="105" t="s">
        <v>9</v>
      </c>
      <c r="G220" s="106" t="s">
        <v>10</v>
      </c>
    </row>
    <row r="221" spans="1:7" ht="19.5" thickBot="1">
      <c r="A221" s="107"/>
      <c r="B221" s="108" t="s">
        <v>13</v>
      </c>
      <c r="C221" s="108" t="s">
        <v>14</v>
      </c>
      <c r="D221" s="108" t="s">
        <v>15</v>
      </c>
      <c r="E221" s="108"/>
      <c r="F221" s="108"/>
      <c r="G221" s="109"/>
    </row>
    <row r="222" spans="1:7" ht="19.5" thickBot="1">
      <c r="A222" s="219">
        <v>2</v>
      </c>
      <c r="B222" s="697" t="s">
        <v>16</v>
      </c>
      <c r="C222" s="697"/>
      <c r="D222" s="697"/>
      <c r="E222" s="697"/>
      <c r="F222" s="697"/>
      <c r="G222" s="698"/>
    </row>
    <row r="223" spans="1:7" ht="18.75">
      <c r="A223" s="117" t="s">
        <v>95</v>
      </c>
      <c r="B223" s="123" t="s">
        <v>18</v>
      </c>
      <c r="C223" s="309" t="s">
        <v>19</v>
      </c>
      <c r="D223" s="309">
        <v>4.8</v>
      </c>
      <c r="E223" s="123">
        <v>146.36</v>
      </c>
      <c r="F223" s="310">
        <f>D223*E223</f>
        <v>702.528</v>
      </c>
      <c r="G223" s="311" t="s">
        <v>96</v>
      </c>
    </row>
    <row r="224" spans="1:7" ht="19.5" thickBot="1">
      <c r="A224" s="117"/>
      <c r="B224" s="118" t="s">
        <v>21</v>
      </c>
      <c r="C224" s="312" t="s">
        <v>22</v>
      </c>
      <c r="D224" s="312">
        <v>2</v>
      </c>
      <c r="E224" s="313">
        <v>16.12</v>
      </c>
      <c r="F224" s="314">
        <f>D224*E224</f>
        <v>32.24</v>
      </c>
      <c r="G224" s="315" t="s">
        <v>64</v>
      </c>
    </row>
    <row r="225" spans="1:7" ht="19.5" thickBot="1">
      <c r="A225" s="214"/>
      <c r="B225" s="215" t="s">
        <v>30</v>
      </c>
      <c r="C225" s="216" t="s">
        <v>22</v>
      </c>
      <c r="D225" s="229"/>
      <c r="E225" s="215"/>
      <c r="F225" s="217">
        <f>SUM(F223:F224)</f>
        <v>734.768</v>
      </c>
      <c r="G225" s="218"/>
    </row>
    <row r="226" spans="1:7" ht="19.5" thickBot="1">
      <c r="A226" s="316"/>
      <c r="B226" s="317" t="s">
        <v>31</v>
      </c>
      <c r="C226" s="317"/>
      <c r="D226" s="193"/>
      <c r="E226" s="317"/>
      <c r="F226" s="195">
        <f>F225</f>
        <v>734.768</v>
      </c>
      <c r="G226" s="318"/>
    </row>
    <row r="227" spans="1:7" ht="19.5" thickBot="1">
      <c r="A227" s="319">
        <v>5</v>
      </c>
      <c r="B227" s="320" t="s">
        <v>32</v>
      </c>
      <c r="C227" s="321" t="s">
        <v>33</v>
      </c>
      <c r="D227" s="322"/>
      <c r="E227" s="322"/>
      <c r="F227" s="323"/>
      <c r="G227" s="324" t="s">
        <v>34</v>
      </c>
    </row>
    <row r="228" spans="1:7" ht="19.5" thickBot="1">
      <c r="A228" s="148">
        <v>6</v>
      </c>
      <c r="B228" s="149" t="s">
        <v>36</v>
      </c>
      <c r="C228" s="150" t="s">
        <v>33</v>
      </c>
      <c r="D228" s="197">
        <v>12</v>
      </c>
      <c r="E228" s="197"/>
      <c r="F228" s="199">
        <v>7677.87</v>
      </c>
      <c r="G228" s="153" t="s">
        <v>34</v>
      </c>
    </row>
    <row r="229" spans="1:7" ht="19.5" thickBot="1">
      <c r="A229" s="154"/>
      <c r="B229" s="155" t="s">
        <v>37</v>
      </c>
      <c r="C229" s="156"/>
      <c r="D229" s="156"/>
      <c r="E229" s="157"/>
      <c r="F229" s="158">
        <f>F226+F227+F228</f>
        <v>8412.637999999999</v>
      </c>
      <c r="G229" s="159"/>
    </row>
    <row r="230" spans="1:7" ht="19.5" thickBot="1">
      <c r="A230" s="160"/>
      <c r="B230" s="161" t="s">
        <v>38</v>
      </c>
      <c r="C230" s="162"/>
      <c r="D230" s="162"/>
      <c r="E230" s="163"/>
      <c r="F230" s="164">
        <f>F229*1.18</f>
        <v>9926.912839999999</v>
      </c>
      <c r="G230" s="165"/>
    </row>
    <row r="231" spans="1:7" ht="19.5" thickBot="1">
      <c r="A231" s="200" t="s">
        <v>39</v>
      </c>
      <c r="B231" s="201"/>
      <c r="C231" s="201"/>
      <c r="D231" s="202"/>
      <c r="E231" s="201"/>
      <c r="F231" s="201"/>
      <c r="G231" s="203"/>
    </row>
    <row r="232" spans="1:7" ht="18.75">
      <c r="A232" s="204" t="s">
        <v>4</v>
      </c>
      <c r="B232" s="205" t="s">
        <v>5</v>
      </c>
      <c r="C232" s="205" t="s">
        <v>6</v>
      </c>
      <c r="D232" s="205" t="s">
        <v>7</v>
      </c>
      <c r="E232" s="205" t="s">
        <v>8</v>
      </c>
      <c r="F232" s="205" t="s">
        <v>9</v>
      </c>
      <c r="G232" s="206" t="s">
        <v>10</v>
      </c>
    </row>
    <row r="233" spans="1:7" ht="19.5" thickBot="1">
      <c r="A233" s="204"/>
      <c r="B233" s="205" t="s">
        <v>13</v>
      </c>
      <c r="C233" s="205" t="s">
        <v>14</v>
      </c>
      <c r="D233" s="205" t="s">
        <v>15</v>
      </c>
      <c r="E233" s="205"/>
      <c r="F233" s="205"/>
      <c r="G233" s="241"/>
    </row>
    <row r="234" spans="1:7" ht="19.5" thickBot="1">
      <c r="A234" s="325">
        <v>5</v>
      </c>
      <c r="B234" s="703" t="s">
        <v>97</v>
      </c>
      <c r="C234" s="704"/>
      <c r="D234" s="704"/>
      <c r="E234" s="704"/>
      <c r="F234" s="704"/>
      <c r="G234" s="705"/>
    </row>
    <row r="235" spans="1:7" ht="19.5" thickBot="1">
      <c r="A235" s="326">
        <v>1</v>
      </c>
      <c r="B235" s="327" t="s">
        <v>98</v>
      </c>
      <c r="C235" s="328" t="s">
        <v>22</v>
      </c>
      <c r="D235" s="328">
        <v>1</v>
      </c>
      <c r="E235" s="329"/>
      <c r="F235" s="330">
        <v>9101</v>
      </c>
      <c r="G235" s="275" t="s">
        <v>99</v>
      </c>
    </row>
    <row r="236" spans="1:7" ht="19.5" thickBot="1">
      <c r="A236" s="331"/>
      <c r="B236" s="332" t="s">
        <v>55</v>
      </c>
      <c r="C236" s="216" t="s">
        <v>22</v>
      </c>
      <c r="D236" s="216">
        <f>SUM(D235)</f>
        <v>1</v>
      </c>
      <c r="E236" s="332"/>
      <c r="F236" s="217">
        <f>SUM(F235)</f>
        <v>9101</v>
      </c>
      <c r="G236" s="333"/>
    </row>
    <row r="237" spans="1:7" ht="19.5" thickBot="1">
      <c r="A237" s="334"/>
      <c r="B237" s="335" t="s">
        <v>40</v>
      </c>
      <c r="C237" s="336"/>
      <c r="D237" s="336"/>
      <c r="E237" s="335"/>
      <c r="F237" s="337">
        <f>F236</f>
        <v>9101</v>
      </c>
      <c r="G237" s="338"/>
    </row>
    <row r="238" spans="1:7" ht="19.5" thickBot="1">
      <c r="A238" s="181"/>
      <c r="B238" s="182" t="s">
        <v>38</v>
      </c>
      <c r="C238" s="183"/>
      <c r="D238" s="183"/>
      <c r="E238" s="182"/>
      <c r="F238" s="184">
        <f>F237*1.18</f>
        <v>10739.18</v>
      </c>
      <c r="G238" s="185"/>
    </row>
    <row r="239" spans="1:7" ht="18.75">
      <c r="A239" s="186"/>
      <c r="B239" s="187" t="s">
        <v>41</v>
      </c>
      <c r="C239" s="186"/>
      <c r="D239" s="188">
        <f>F229+F237</f>
        <v>17513.638</v>
      </c>
      <c r="E239" s="188"/>
      <c r="F239" s="188"/>
      <c r="G239" s="189"/>
    </row>
    <row r="240" spans="1:7" ht="18.75">
      <c r="A240" s="186"/>
      <c r="B240" s="187" t="s">
        <v>42</v>
      </c>
      <c r="C240" s="186"/>
      <c r="D240" s="696">
        <f>D239*1.18</f>
        <v>20666.092839999998</v>
      </c>
      <c r="E240" s="696"/>
      <c r="F240" s="696"/>
      <c r="G240" s="189"/>
    </row>
    <row r="241" spans="1:7" ht="20.25">
      <c r="A241" s="699" t="s">
        <v>0</v>
      </c>
      <c r="B241" s="699"/>
      <c r="C241" s="699"/>
      <c r="D241" s="699"/>
      <c r="E241" s="699"/>
      <c r="F241" s="699"/>
      <c r="G241" s="699"/>
    </row>
    <row r="242" spans="1:7" ht="20.25">
      <c r="A242" s="699" t="s">
        <v>1</v>
      </c>
      <c r="B242" s="699"/>
      <c r="C242" s="699"/>
      <c r="D242" s="699"/>
      <c r="E242" s="699"/>
      <c r="F242" s="699"/>
      <c r="G242" s="699"/>
    </row>
    <row r="243" spans="1:7" ht="21" thickBot="1">
      <c r="A243" s="699" t="s">
        <v>100</v>
      </c>
      <c r="B243" s="699"/>
      <c r="C243" s="699"/>
      <c r="D243" s="699"/>
      <c r="E243" s="699"/>
      <c r="F243" s="699"/>
      <c r="G243" s="699"/>
    </row>
    <row r="244" spans="1:7" ht="19.5" thickBot="1">
      <c r="A244" s="700" t="s">
        <v>3</v>
      </c>
      <c r="B244" s="701"/>
      <c r="C244" s="701"/>
      <c r="D244" s="701"/>
      <c r="E244" s="701"/>
      <c r="F244" s="701"/>
      <c r="G244" s="702"/>
    </row>
    <row r="245" spans="1:7" ht="18.75">
      <c r="A245" s="104" t="s">
        <v>4</v>
      </c>
      <c r="B245" s="105" t="s">
        <v>5</v>
      </c>
      <c r="C245" s="105" t="s">
        <v>6</v>
      </c>
      <c r="D245" s="105" t="s">
        <v>7</v>
      </c>
      <c r="E245" s="105" t="s">
        <v>8</v>
      </c>
      <c r="F245" s="105" t="s">
        <v>9</v>
      </c>
      <c r="G245" s="106" t="s">
        <v>10</v>
      </c>
    </row>
    <row r="246" spans="1:7" ht="19.5" thickBot="1">
      <c r="A246" s="339"/>
      <c r="B246" s="340" t="s">
        <v>13</v>
      </c>
      <c r="C246" s="340" t="s">
        <v>14</v>
      </c>
      <c r="D246" s="340" t="s">
        <v>15</v>
      </c>
      <c r="E246" s="340"/>
      <c r="F246" s="340"/>
      <c r="G246" s="341"/>
    </row>
    <row r="247" spans="1:7" ht="19.5" thickBot="1">
      <c r="A247" s="219">
        <v>2</v>
      </c>
      <c r="B247" s="697" t="s">
        <v>16</v>
      </c>
      <c r="C247" s="697"/>
      <c r="D247" s="697"/>
      <c r="E247" s="697"/>
      <c r="F247" s="697"/>
      <c r="G247" s="698"/>
    </row>
    <row r="248" spans="1:7" ht="18.75">
      <c r="A248" s="117" t="s">
        <v>101</v>
      </c>
      <c r="B248" s="342" t="s">
        <v>69</v>
      </c>
      <c r="C248" s="124" t="s">
        <v>49</v>
      </c>
      <c r="D248" s="124">
        <v>2.1</v>
      </c>
      <c r="E248" s="125">
        <v>128.59</v>
      </c>
      <c r="F248" s="126">
        <f aca="true" t="shared" si="1" ref="F248:F253">D248*E248</f>
        <v>270.03900000000004</v>
      </c>
      <c r="G248" s="343" t="s">
        <v>102</v>
      </c>
    </row>
    <row r="249" spans="1:7" ht="18.75">
      <c r="A249" s="117" t="s">
        <v>103</v>
      </c>
      <c r="B249" s="342" t="s">
        <v>69</v>
      </c>
      <c r="C249" s="124" t="s">
        <v>22</v>
      </c>
      <c r="D249" s="124">
        <v>4</v>
      </c>
      <c r="E249" s="125">
        <v>423.61</v>
      </c>
      <c r="F249" s="126">
        <f t="shared" si="1"/>
        <v>1694.44</v>
      </c>
      <c r="G249" s="311" t="s">
        <v>104</v>
      </c>
    </row>
    <row r="250" spans="1:7" ht="18.75">
      <c r="A250" s="117" t="s">
        <v>105</v>
      </c>
      <c r="B250" s="342" t="s">
        <v>69</v>
      </c>
      <c r="C250" s="124" t="s">
        <v>19</v>
      </c>
      <c r="D250" s="124">
        <v>0.7</v>
      </c>
      <c r="E250" s="125">
        <v>1016.43</v>
      </c>
      <c r="F250" s="126">
        <f t="shared" si="1"/>
        <v>711.501</v>
      </c>
      <c r="G250" s="311" t="s">
        <v>106</v>
      </c>
    </row>
    <row r="251" spans="1:7" ht="18.75">
      <c r="A251" s="117" t="s">
        <v>107</v>
      </c>
      <c r="B251" s="342" t="s">
        <v>69</v>
      </c>
      <c r="C251" s="124" t="s">
        <v>19</v>
      </c>
      <c r="D251" s="124">
        <v>3.6</v>
      </c>
      <c r="E251" s="125">
        <v>146.36</v>
      </c>
      <c r="F251" s="126">
        <f t="shared" si="1"/>
        <v>526.8960000000001</v>
      </c>
      <c r="G251" s="311" t="s">
        <v>108</v>
      </c>
    </row>
    <row r="252" spans="1:7" ht="18.75">
      <c r="A252" s="117"/>
      <c r="B252" s="344" t="s">
        <v>21</v>
      </c>
      <c r="C252" s="119" t="s">
        <v>22</v>
      </c>
      <c r="D252" s="119">
        <v>2</v>
      </c>
      <c r="E252" s="120">
        <v>16.12</v>
      </c>
      <c r="F252" s="121">
        <f t="shared" si="1"/>
        <v>32.24</v>
      </c>
      <c r="G252" s="315" t="s">
        <v>64</v>
      </c>
    </row>
    <row r="253" spans="1:7" ht="19.5" thickBot="1">
      <c r="A253" s="117" t="s">
        <v>109</v>
      </c>
      <c r="B253" s="342" t="s">
        <v>69</v>
      </c>
      <c r="C253" s="124" t="s">
        <v>22</v>
      </c>
      <c r="D253" s="228">
        <v>1</v>
      </c>
      <c r="E253" s="125">
        <v>698.48</v>
      </c>
      <c r="F253" s="126">
        <f t="shared" si="1"/>
        <v>698.48</v>
      </c>
      <c r="G253" s="311" t="s">
        <v>110</v>
      </c>
    </row>
    <row r="254" spans="1:7" ht="19.5" thickBot="1">
      <c r="A254" s="345"/>
      <c r="B254" s="346" t="s">
        <v>30</v>
      </c>
      <c r="C254" s="143" t="s">
        <v>22</v>
      </c>
      <c r="D254" s="347"/>
      <c r="E254" s="346"/>
      <c r="F254" s="348">
        <f>SUM(F248:F253)</f>
        <v>3933.596</v>
      </c>
      <c r="G254" s="349"/>
    </row>
    <row r="255" spans="1:7" ht="19.5" thickBot="1">
      <c r="A255" s="350"/>
      <c r="B255" s="351" t="s">
        <v>31</v>
      </c>
      <c r="C255" s="351"/>
      <c r="D255" s="143"/>
      <c r="E255" s="351"/>
      <c r="F255" s="348">
        <f>F254</f>
        <v>3933.596</v>
      </c>
      <c r="G255" s="352"/>
    </row>
    <row r="256" spans="1:7" ht="19.5" thickBot="1">
      <c r="A256" s="353">
        <v>4</v>
      </c>
      <c r="B256" s="320" t="s">
        <v>32</v>
      </c>
      <c r="C256" s="321" t="s">
        <v>33</v>
      </c>
      <c r="D256" s="354"/>
      <c r="E256" s="354"/>
      <c r="F256" s="355"/>
      <c r="G256" s="324" t="s">
        <v>34</v>
      </c>
    </row>
    <row r="257" spans="1:7" ht="19.5" thickBot="1">
      <c r="A257" s="148">
        <v>5</v>
      </c>
      <c r="B257" s="149" t="s">
        <v>36</v>
      </c>
      <c r="C257" s="150" t="s">
        <v>33</v>
      </c>
      <c r="D257" s="356"/>
      <c r="E257" s="356"/>
      <c r="F257" s="357">
        <v>10174.240000000002</v>
      </c>
      <c r="G257" s="153" t="s">
        <v>34</v>
      </c>
    </row>
    <row r="258" spans="1:7" ht="19.5" thickBot="1">
      <c r="A258" s="154"/>
      <c r="B258" s="155" t="s">
        <v>37</v>
      </c>
      <c r="C258" s="156"/>
      <c r="D258" s="156"/>
      <c r="E258" s="157"/>
      <c r="F258" s="158">
        <f>F255+F256+F257</f>
        <v>14107.836000000001</v>
      </c>
      <c r="G258" s="159"/>
    </row>
    <row r="259" spans="1:7" ht="19.5" thickBot="1">
      <c r="A259" s="160"/>
      <c r="B259" s="161" t="s">
        <v>38</v>
      </c>
      <c r="C259" s="162"/>
      <c r="D259" s="162"/>
      <c r="E259" s="163"/>
      <c r="F259" s="164">
        <f>F258*1.18</f>
        <v>16647.24648</v>
      </c>
      <c r="G259" s="165"/>
    </row>
    <row r="260" spans="1:7" ht="19.5" thickBot="1">
      <c r="A260" s="200" t="s">
        <v>39</v>
      </c>
      <c r="B260" s="201"/>
      <c r="C260" s="201"/>
      <c r="D260" s="202"/>
      <c r="E260" s="201"/>
      <c r="F260" s="201"/>
      <c r="G260" s="203"/>
    </row>
    <row r="261" spans="1:7" ht="18.75">
      <c r="A261" s="204" t="s">
        <v>4</v>
      </c>
      <c r="B261" s="205" t="s">
        <v>5</v>
      </c>
      <c r="C261" s="205" t="s">
        <v>6</v>
      </c>
      <c r="D261" s="205" t="s">
        <v>7</v>
      </c>
      <c r="E261" s="205" t="s">
        <v>8</v>
      </c>
      <c r="F261" s="205" t="s">
        <v>9</v>
      </c>
      <c r="G261" s="206" t="s">
        <v>10</v>
      </c>
    </row>
    <row r="262" spans="1:7" ht="18.75">
      <c r="A262" s="204"/>
      <c r="B262" s="205" t="s">
        <v>13</v>
      </c>
      <c r="C262" s="205" t="s">
        <v>14</v>
      </c>
      <c r="D262" s="205" t="s">
        <v>15</v>
      </c>
      <c r="E262" s="205"/>
      <c r="F262" s="205"/>
      <c r="G262" s="241"/>
    </row>
    <row r="263" spans="1:7" ht="19.5" thickBot="1">
      <c r="A263" s="358"/>
      <c r="B263" s="359" t="s">
        <v>40</v>
      </c>
      <c r="C263" s="360"/>
      <c r="D263" s="360"/>
      <c r="E263" s="359"/>
      <c r="F263" s="361">
        <v>0</v>
      </c>
      <c r="G263" s="362"/>
    </row>
    <row r="264" spans="1:7" ht="19.5" thickBot="1">
      <c r="A264" s="181"/>
      <c r="B264" s="182" t="s">
        <v>38</v>
      </c>
      <c r="C264" s="183"/>
      <c r="D264" s="183"/>
      <c r="E264" s="182"/>
      <c r="F264" s="184">
        <f>F263*1.18</f>
        <v>0</v>
      </c>
      <c r="G264" s="185"/>
    </row>
    <row r="265" spans="1:7" ht="18.75">
      <c r="A265" s="186"/>
      <c r="B265" s="187" t="s">
        <v>41</v>
      </c>
      <c r="C265" s="186"/>
      <c r="D265" s="188">
        <f>F258+F263</f>
        <v>14107.836000000001</v>
      </c>
      <c r="E265" s="188"/>
      <c r="F265" s="188"/>
      <c r="G265" s="189"/>
    </row>
    <row r="266" spans="1:7" ht="18.75">
      <c r="A266" s="186"/>
      <c r="B266" s="187" t="s">
        <v>42</v>
      </c>
      <c r="C266" s="186"/>
      <c r="D266" s="696">
        <f>D265*1.18</f>
        <v>16647.24648</v>
      </c>
      <c r="E266" s="696"/>
      <c r="F266" s="696"/>
      <c r="G266" s="189"/>
    </row>
    <row r="267" spans="1:7" ht="20.25">
      <c r="A267" s="699" t="s">
        <v>0</v>
      </c>
      <c r="B267" s="699"/>
      <c r="C267" s="699"/>
      <c r="D267" s="699"/>
      <c r="E267" s="699"/>
      <c r="F267" s="699"/>
      <c r="G267" s="699"/>
    </row>
    <row r="268" spans="1:7" ht="20.25">
      <c r="A268" s="699" t="s">
        <v>1</v>
      </c>
      <c r="B268" s="699"/>
      <c r="C268" s="699"/>
      <c r="D268" s="699"/>
      <c r="E268" s="699"/>
      <c r="F268" s="699"/>
      <c r="G268" s="699"/>
    </row>
    <row r="269" spans="1:7" ht="21" thickBot="1">
      <c r="A269" s="699" t="s">
        <v>111</v>
      </c>
      <c r="B269" s="699"/>
      <c r="C269" s="699"/>
      <c r="D269" s="699"/>
      <c r="E269" s="699"/>
      <c r="F269" s="699"/>
      <c r="G269" s="699"/>
    </row>
    <row r="270" spans="1:7" ht="19.5" thickBot="1">
      <c r="A270" s="700" t="s">
        <v>3</v>
      </c>
      <c r="B270" s="701"/>
      <c r="C270" s="701"/>
      <c r="D270" s="701"/>
      <c r="E270" s="701"/>
      <c r="F270" s="701"/>
      <c r="G270" s="702"/>
    </row>
    <row r="271" spans="1:7" ht="18.75">
      <c r="A271" s="104" t="s">
        <v>4</v>
      </c>
      <c r="B271" s="105" t="s">
        <v>5</v>
      </c>
      <c r="C271" s="105" t="s">
        <v>6</v>
      </c>
      <c r="D271" s="105" t="s">
        <v>7</v>
      </c>
      <c r="E271" s="105" t="s">
        <v>8</v>
      </c>
      <c r="F271" s="105" t="s">
        <v>9</v>
      </c>
      <c r="G271" s="106" t="s">
        <v>10</v>
      </c>
    </row>
    <row r="272" spans="1:7" ht="19.5" thickBot="1">
      <c r="A272" s="107"/>
      <c r="B272" s="108" t="s">
        <v>13</v>
      </c>
      <c r="C272" s="108" t="s">
        <v>14</v>
      </c>
      <c r="D272" s="108" t="s">
        <v>15</v>
      </c>
      <c r="E272" s="108"/>
      <c r="F272" s="108"/>
      <c r="G272" s="109"/>
    </row>
    <row r="273" spans="1:7" ht="19.5" thickBot="1">
      <c r="A273" s="363">
        <v>2</v>
      </c>
      <c r="B273" s="142" t="s">
        <v>32</v>
      </c>
      <c r="C273" s="143" t="s">
        <v>33</v>
      </c>
      <c r="D273" s="364">
        <v>1.5</v>
      </c>
      <c r="E273" s="356"/>
      <c r="F273" s="198">
        <v>5127.9010499999995</v>
      </c>
      <c r="G273" s="147" t="s">
        <v>34</v>
      </c>
    </row>
    <row r="274" spans="1:7" ht="19.5" thickBot="1">
      <c r="A274" s="148">
        <v>3</v>
      </c>
      <c r="B274" s="149" t="s">
        <v>36</v>
      </c>
      <c r="C274" s="150" t="s">
        <v>33</v>
      </c>
      <c r="D274" s="356"/>
      <c r="E274" s="356"/>
      <c r="F274" s="198">
        <v>1781.9300000000003</v>
      </c>
      <c r="G274" s="153" t="s">
        <v>34</v>
      </c>
    </row>
    <row r="275" spans="1:7" ht="19.5" thickBot="1">
      <c r="A275" s="154"/>
      <c r="B275" s="155" t="s">
        <v>37</v>
      </c>
      <c r="C275" s="156"/>
      <c r="D275" s="156"/>
      <c r="E275" s="157"/>
      <c r="F275" s="158">
        <f>F274+F273</f>
        <v>6909.83105</v>
      </c>
      <c r="G275" s="159"/>
    </row>
    <row r="276" spans="1:7" ht="19.5" thickBot="1">
      <c r="A276" s="160"/>
      <c r="B276" s="161" t="s">
        <v>38</v>
      </c>
      <c r="C276" s="162"/>
      <c r="D276" s="162"/>
      <c r="E276" s="163"/>
      <c r="F276" s="164">
        <f>F275*1.18</f>
        <v>8153.600638999999</v>
      </c>
      <c r="G276" s="165"/>
    </row>
    <row r="277" spans="1:7" ht="19.5" thickBot="1">
      <c r="A277" s="365" t="s">
        <v>39</v>
      </c>
      <c r="B277" s="366"/>
      <c r="C277" s="366"/>
      <c r="D277" s="367"/>
      <c r="E277" s="366"/>
      <c r="F277" s="366"/>
      <c r="G277" s="165"/>
    </row>
    <row r="278" spans="1:7" ht="18.75">
      <c r="A278" s="204" t="s">
        <v>4</v>
      </c>
      <c r="B278" s="205" t="s">
        <v>5</v>
      </c>
      <c r="C278" s="205" t="s">
        <v>6</v>
      </c>
      <c r="D278" s="205" t="s">
        <v>7</v>
      </c>
      <c r="E278" s="205" t="s">
        <v>8</v>
      </c>
      <c r="F278" s="205" t="s">
        <v>9</v>
      </c>
      <c r="G278" s="206" t="s">
        <v>10</v>
      </c>
    </row>
    <row r="279" spans="1:7" ht="19.5" thickBot="1">
      <c r="A279" s="204"/>
      <c r="B279" s="205" t="s">
        <v>13</v>
      </c>
      <c r="C279" s="205" t="s">
        <v>14</v>
      </c>
      <c r="D279" s="205" t="s">
        <v>15</v>
      </c>
      <c r="E279" s="205"/>
      <c r="F279" s="205"/>
      <c r="G279" s="241"/>
    </row>
    <row r="280" spans="1:7" ht="19.5" thickBot="1">
      <c r="A280" s="368">
        <v>1</v>
      </c>
      <c r="B280" s="689" t="s">
        <v>112</v>
      </c>
      <c r="C280" s="689"/>
      <c r="D280" s="689"/>
      <c r="E280" s="689"/>
      <c r="F280" s="689"/>
      <c r="G280" s="690"/>
    </row>
    <row r="281" spans="1:7" ht="19.5" thickBot="1">
      <c r="A281" s="369">
        <v>1</v>
      </c>
      <c r="B281" s="370"/>
      <c r="C281" s="371"/>
      <c r="D281" s="371"/>
      <c r="E281" s="372"/>
      <c r="F281" s="373"/>
      <c r="G281" s="374" t="s">
        <v>113</v>
      </c>
    </row>
    <row r="282" spans="1:7" ht="19.5" thickBot="1">
      <c r="A282" s="345"/>
      <c r="B282" s="346" t="s">
        <v>55</v>
      </c>
      <c r="C282" s="143" t="s">
        <v>19</v>
      </c>
      <c r="D282" s="143">
        <f>SUM(D281)</f>
        <v>0</v>
      </c>
      <c r="E282" s="346"/>
      <c r="F282" s="348">
        <f>SUM(F281)</f>
        <v>0</v>
      </c>
      <c r="G282" s="349"/>
    </row>
    <row r="283" spans="1:7" ht="19.5" thickBot="1">
      <c r="A283" s="375">
        <v>2</v>
      </c>
      <c r="B283" s="691" t="s">
        <v>114</v>
      </c>
      <c r="C283" s="691"/>
      <c r="D283" s="691"/>
      <c r="E283" s="691"/>
      <c r="F283" s="691"/>
      <c r="G283" s="692"/>
    </row>
    <row r="284" spans="1:7" ht="19.5" thickBot="1">
      <c r="A284" s="376">
        <v>5</v>
      </c>
      <c r="B284" s="125" t="s">
        <v>69</v>
      </c>
      <c r="C284" s="124"/>
      <c r="D284" s="124"/>
      <c r="E284" s="377"/>
      <c r="F284" s="378">
        <v>11829.47</v>
      </c>
      <c r="G284" s="379" t="s">
        <v>115</v>
      </c>
    </row>
    <row r="285" spans="1:7" ht="19.5" thickBot="1">
      <c r="A285" s="380"/>
      <c r="B285" s="693" t="s">
        <v>55</v>
      </c>
      <c r="C285" s="694"/>
      <c r="D285" s="694"/>
      <c r="E285" s="695"/>
      <c r="F285" s="348">
        <f>SUM(F284:F284)</f>
        <v>11829.47</v>
      </c>
      <c r="G285" s="333"/>
    </row>
    <row r="286" spans="1:7" ht="19.5" thickBot="1">
      <c r="A286" s="375">
        <v>3</v>
      </c>
      <c r="B286" s="691" t="s">
        <v>116</v>
      </c>
      <c r="C286" s="691"/>
      <c r="D286" s="691"/>
      <c r="E286" s="691"/>
      <c r="F286" s="691"/>
      <c r="G286" s="692"/>
    </row>
    <row r="287" spans="1:7" ht="19.5" thickBot="1">
      <c r="A287" s="124"/>
      <c r="B287" s="381" t="s">
        <v>117</v>
      </c>
      <c r="C287" s="124" t="s">
        <v>19</v>
      </c>
      <c r="D287" s="124">
        <v>12.2</v>
      </c>
      <c r="E287" s="377">
        <v>1016.43</v>
      </c>
      <c r="F287" s="382">
        <f>D287*E287</f>
        <v>12400.445999999998</v>
      </c>
      <c r="G287" s="381" t="s">
        <v>118</v>
      </c>
    </row>
    <row r="288" spans="1:7" ht="19.5" thickBot="1">
      <c r="A288" s="380"/>
      <c r="B288" s="693" t="s">
        <v>55</v>
      </c>
      <c r="C288" s="694"/>
      <c r="D288" s="694"/>
      <c r="E288" s="695"/>
      <c r="F288" s="348">
        <f>SUM(F287)</f>
        <v>12400.445999999998</v>
      </c>
      <c r="G288" s="333"/>
    </row>
    <row r="289" spans="1:7" ht="19.5" thickBot="1">
      <c r="A289" s="358"/>
      <c r="B289" s="359" t="s">
        <v>40</v>
      </c>
      <c r="C289" s="360"/>
      <c r="D289" s="360"/>
      <c r="E289" s="359"/>
      <c r="F289" s="361">
        <f>F288+F285+F282</f>
        <v>24229.915999999997</v>
      </c>
      <c r="G289" s="362"/>
    </row>
    <row r="290" spans="1:7" ht="19.5" thickBot="1">
      <c r="A290" s="181"/>
      <c r="B290" s="182" t="s">
        <v>38</v>
      </c>
      <c r="C290" s="183"/>
      <c r="D290" s="183"/>
      <c r="E290" s="182"/>
      <c r="F290" s="184">
        <f>F289*1.18</f>
        <v>28591.300879999995</v>
      </c>
      <c r="G290" s="185"/>
    </row>
    <row r="291" spans="1:7" ht="18.75">
      <c r="A291" s="186"/>
      <c r="B291" s="187" t="s">
        <v>41</v>
      </c>
      <c r="C291" s="186"/>
      <c r="D291" s="188">
        <f>F275+F289</f>
        <v>31139.747049999998</v>
      </c>
      <c r="E291" s="188"/>
      <c r="F291" s="188"/>
      <c r="G291" s="189"/>
    </row>
    <row r="292" spans="1:7" ht="19.5" thickBot="1">
      <c r="A292" s="186"/>
      <c r="B292" s="187" t="s">
        <v>42</v>
      </c>
      <c r="C292" s="186"/>
      <c r="D292" s="696">
        <f>D291*1.18</f>
        <v>36744.901519</v>
      </c>
      <c r="E292" s="696"/>
      <c r="F292" s="696"/>
      <c r="G292" s="189"/>
    </row>
    <row r="293" spans="1:7" ht="27.75" customHeight="1">
      <c r="A293" s="383"/>
      <c r="B293" s="384" t="s">
        <v>119</v>
      </c>
      <c r="C293" s="385"/>
      <c r="D293" s="385"/>
      <c r="E293" s="385"/>
      <c r="F293" s="386">
        <f>D291+D265+D239+E214+D187+D168+E136+E120+D95+D73+D48+D24</f>
        <v>192898.47131999998</v>
      </c>
      <c r="G293" s="387"/>
    </row>
    <row r="294" spans="1:7" ht="27" customHeight="1" thickBot="1">
      <c r="A294" s="388"/>
      <c r="B294" s="389" t="s">
        <v>120</v>
      </c>
      <c r="C294" s="390"/>
      <c r="D294" s="390"/>
      <c r="E294" s="390"/>
      <c r="F294" s="391">
        <f>F293*1.18</f>
        <v>227620.19615759997</v>
      </c>
      <c r="G294" s="392"/>
    </row>
    <row r="295" spans="1:7" ht="27.75" customHeight="1" thickBot="1">
      <c r="A295" s="393"/>
      <c r="B295" s="394" t="s">
        <v>121</v>
      </c>
      <c r="C295" s="395"/>
      <c r="D295" s="395"/>
      <c r="E295" s="395"/>
      <c r="F295" s="396">
        <f>F293*1.065</f>
        <v>205436.87195579996</v>
      </c>
      <c r="G295" s="397"/>
    </row>
    <row r="296" spans="1:7" ht="29.25" customHeight="1" thickBot="1">
      <c r="A296" s="398"/>
      <c r="B296" s="399" t="s">
        <v>122</v>
      </c>
      <c r="C296" s="400"/>
      <c r="D296" s="400"/>
      <c r="E296" s="400"/>
      <c r="F296" s="396">
        <f>F294*1.065</f>
        <v>242415.50890784396</v>
      </c>
      <c r="G296" s="401"/>
    </row>
  </sheetData>
  <sheetProtection/>
  <mergeCells count="94">
    <mergeCell ref="A1:G1"/>
    <mergeCell ref="A2:G2"/>
    <mergeCell ref="A3:G3"/>
    <mergeCell ref="A4:G4"/>
    <mergeCell ref="H5:H6"/>
    <mergeCell ref="I5:I6"/>
    <mergeCell ref="B7:G7"/>
    <mergeCell ref="H20:H21"/>
    <mergeCell ref="I20:I21"/>
    <mergeCell ref="D24:F24"/>
    <mergeCell ref="D25:F25"/>
    <mergeCell ref="A26:G26"/>
    <mergeCell ref="A27:G27"/>
    <mergeCell ref="A28:G28"/>
    <mergeCell ref="A29:G29"/>
    <mergeCell ref="B32:G32"/>
    <mergeCell ref="D48:F48"/>
    <mergeCell ref="D49:F49"/>
    <mergeCell ref="A50:G50"/>
    <mergeCell ref="A51:G51"/>
    <mergeCell ref="A52:G52"/>
    <mergeCell ref="A53:G53"/>
    <mergeCell ref="B56:G56"/>
    <mergeCell ref="B68:G68"/>
    <mergeCell ref="D74:F74"/>
    <mergeCell ref="A75:G75"/>
    <mergeCell ref="A76:G76"/>
    <mergeCell ref="A77:G77"/>
    <mergeCell ref="A78:G78"/>
    <mergeCell ref="B81:G81"/>
    <mergeCell ref="D96:F96"/>
    <mergeCell ref="A97:G97"/>
    <mergeCell ref="A98:G98"/>
    <mergeCell ref="A99:G99"/>
    <mergeCell ref="A100:G100"/>
    <mergeCell ref="B103:G103"/>
    <mergeCell ref="B115:G115"/>
    <mergeCell ref="D121:F121"/>
    <mergeCell ref="A122:G122"/>
    <mergeCell ref="A123:G123"/>
    <mergeCell ref="A124:G124"/>
    <mergeCell ref="A125:G125"/>
    <mergeCell ref="B128:G128"/>
    <mergeCell ref="D137:F137"/>
    <mergeCell ref="A138:G138"/>
    <mergeCell ref="A139:G139"/>
    <mergeCell ref="A140:G140"/>
    <mergeCell ref="A141:G141"/>
    <mergeCell ref="B144:G144"/>
    <mergeCell ref="B148:G148"/>
    <mergeCell ref="B159:G159"/>
    <mergeCell ref="B163:G163"/>
    <mergeCell ref="D169:F169"/>
    <mergeCell ref="A170:G170"/>
    <mergeCell ref="A171:G171"/>
    <mergeCell ref="A172:G172"/>
    <mergeCell ref="A173:G173"/>
    <mergeCell ref="B176:G176"/>
    <mergeCell ref="D188:F188"/>
    <mergeCell ref="A189:G189"/>
    <mergeCell ref="A190:G190"/>
    <mergeCell ref="A191:G191"/>
    <mergeCell ref="A192:G192"/>
    <mergeCell ref="C195:G195"/>
    <mergeCell ref="A207:A208"/>
    <mergeCell ref="B207:B208"/>
    <mergeCell ref="C207:C208"/>
    <mergeCell ref="D207:D208"/>
    <mergeCell ref="E207:E208"/>
    <mergeCell ref="F207:F208"/>
    <mergeCell ref="G207:G208"/>
    <mergeCell ref="A216:G216"/>
    <mergeCell ref="A217:G217"/>
    <mergeCell ref="A218:G218"/>
    <mergeCell ref="A219:G219"/>
    <mergeCell ref="B222:G222"/>
    <mergeCell ref="B234:G234"/>
    <mergeCell ref="D240:F240"/>
    <mergeCell ref="A241:G241"/>
    <mergeCell ref="A242:G242"/>
    <mergeCell ref="A243:G243"/>
    <mergeCell ref="A244:G244"/>
    <mergeCell ref="B247:G247"/>
    <mergeCell ref="D266:F266"/>
    <mergeCell ref="A267:G267"/>
    <mergeCell ref="A268:G268"/>
    <mergeCell ref="A269:G269"/>
    <mergeCell ref="A270:G270"/>
    <mergeCell ref="B280:G280"/>
    <mergeCell ref="B283:G283"/>
    <mergeCell ref="B285:E285"/>
    <mergeCell ref="B286:G286"/>
    <mergeCell ref="B288:E288"/>
    <mergeCell ref="D292:F292"/>
  </mergeCells>
  <printOptions/>
  <pageMargins left="0.66" right="0.57" top="0.25" bottom="0.25" header="0.2" footer="0.2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I345"/>
  <sheetViews>
    <sheetView zoomScale="75" zoomScaleNormal="75" zoomScalePageLayoutView="0" workbookViewId="0" topLeftCell="A331">
      <selection activeCell="E318" sqref="E318"/>
    </sheetView>
  </sheetViews>
  <sheetFormatPr defaultColWidth="6.5742187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6.00390625" style="2" customWidth="1"/>
    <col min="5" max="5" width="13.140625" style="2" customWidth="1"/>
    <col min="6" max="6" width="17.5742187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15.28125" style="2" customWidth="1"/>
    <col min="11" max="255" width="9.140625" style="2" customWidth="1"/>
    <col min="256" max="16384" width="6.5742187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123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8.75">
      <c r="A7" s="11">
        <v>1</v>
      </c>
      <c r="B7" s="734" t="s">
        <v>16</v>
      </c>
      <c r="C7" s="734"/>
      <c r="D7" s="734"/>
      <c r="E7" s="734"/>
      <c r="F7" s="734"/>
      <c r="G7" s="735"/>
      <c r="H7" s="12"/>
      <c r="I7" s="13"/>
    </row>
    <row r="8" spans="1:9" ht="18.75" customHeight="1">
      <c r="A8" s="14" t="s">
        <v>101</v>
      </c>
      <c r="B8" s="15" t="s">
        <v>124</v>
      </c>
      <c r="C8" s="16" t="s">
        <v>19</v>
      </c>
      <c r="D8" s="16">
        <v>2</v>
      </c>
      <c r="E8" s="17">
        <v>146.36</v>
      </c>
      <c r="F8" s="18">
        <f aca="true" t="shared" si="0" ref="F8:F13">D8*E8</f>
        <v>292.72</v>
      </c>
      <c r="G8" s="19" t="s">
        <v>20</v>
      </c>
      <c r="H8" s="20"/>
      <c r="I8" s="21"/>
    </row>
    <row r="9" spans="1:9" ht="18.75" customHeight="1">
      <c r="A9" s="14"/>
      <c r="B9" s="22" t="s">
        <v>21</v>
      </c>
      <c r="C9" s="23" t="s">
        <v>22</v>
      </c>
      <c r="D9" s="23">
        <v>1</v>
      </c>
      <c r="E9" s="24">
        <v>16.12</v>
      </c>
      <c r="F9" s="25">
        <f t="shared" si="0"/>
        <v>16.12</v>
      </c>
      <c r="G9" s="26" t="s">
        <v>20</v>
      </c>
      <c r="H9" s="20"/>
      <c r="I9" s="21"/>
    </row>
    <row r="10" spans="1:9" ht="18.75" customHeight="1">
      <c r="A10" s="14" t="s">
        <v>103</v>
      </c>
      <c r="B10" s="15" t="s">
        <v>124</v>
      </c>
      <c r="C10" s="16" t="s">
        <v>22</v>
      </c>
      <c r="D10" s="16">
        <v>1</v>
      </c>
      <c r="E10" s="17">
        <v>423.61</v>
      </c>
      <c r="F10" s="18">
        <f t="shared" si="0"/>
        <v>423.61</v>
      </c>
      <c r="G10" s="19" t="s">
        <v>66</v>
      </c>
      <c r="H10" s="20"/>
      <c r="I10" s="21"/>
    </row>
    <row r="11" spans="1:9" ht="18.75" customHeight="1">
      <c r="A11" s="14" t="s">
        <v>105</v>
      </c>
      <c r="B11" s="15" t="s">
        <v>124</v>
      </c>
      <c r="C11" s="16" t="s">
        <v>22</v>
      </c>
      <c r="D11" s="402">
        <v>2</v>
      </c>
      <c r="E11" s="17">
        <v>497.51</v>
      </c>
      <c r="F11" s="18">
        <f t="shared" si="0"/>
        <v>995.02</v>
      </c>
      <c r="G11" s="19" t="s">
        <v>125</v>
      </c>
      <c r="H11" s="20"/>
      <c r="I11" s="21"/>
    </row>
    <row r="12" spans="1:9" ht="18.75" customHeight="1">
      <c r="A12" s="14" t="s">
        <v>107</v>
      </c>
      <c r="B12" s="15" t="s">
        <v>124</v>
      </c>
      <c r="C12" s="16" t="s">
        <v>126</v>
      </c>
      <c r="D12" s="16">
        <v>1</v>
      </c>
      <c r="E12" s="17">
        <v>513.67</v>
      </c>
      <c r="F12" s="18">
        <f t="shared" si="0"/>
        <v>513.67</v>
      </c>
      <c r="G12" s="19" t="s">
        <v>127</v>
      </c>
      <c r="H12" s="20"/>
      <c r="I12" s="21"/>
    </row>
    <row r="13" spans="1:9" ht="18.75" customHeight="1">
      <c r="A13" s="14" t="s">
        <v>109</v>
      </c>
      <c r="B13" s="15" t="s">
        <v>124</v>
      </c>
      <c r="C13" s="16" t="s">
        <v>22</v>
      </c>
      <c r="D13" s="402">
        <v>30</v>
      </c>
      <c r="E13" s="17">
        <v>248.92</v>
      </c>
      <c r="F13" s="18">
        <f t="shared" si="0"/>
        <v>7467.599999999999</v>
      </c>
      <c r="G13" s="19" t="s">
        <v>128</v>
      </c>
      <c r="H13" s="20"/>
      <c r="I13" s="21"/>
    </row>
    <row r="14" spans="1:9" ht="18.75" customHeight="1" thickBot="1">
      <c r="A14" s="29"/>
      <c r="B14" s="30" t="s">
        <v>30</v>
      </c>
      <c r="C14" s="31" t="s">
        <v>22</v>
      </c>
      <c r="D14" s="32"/>
      <c r="E14" s="33"/>
      <c r="F14" s="34">
        <f>SUM(F8:F13)</f>
        <v>9708.74</v>
      </c>
      <c r="G14" s="35"/>
      <c r="H14" s="36"/>
      <c r="I14" s="35"/>
    </row>
    <row r="15" spans="1:9" ht="18.75" customHeight="1" thickBot="1">
      <c r="A15" s="37"/>
      <c r="B15" s="38" t="s">
        <v>31</v>
      </c>
      <c r="C15" s="38"/>
      <c r="D15" s="39"/>
      <c r="E15" s="40"/>
      <c r="F15" s="41">
        <f>F14</f>
        <v>9708.74</v>
      </c>
      <c r="G15" s="42"/>
      <c r="H15" s="43"/>
      <c r="I15" s="42"/>
    </row>
    <row r="16" spans="1:9" ht="18.75" customHeight="1" thickBot="1">
      <c r="A16" s="44">
        <v>3</v>
      </c>
      <c r="B16" s="45" t="s">
        <v>32</v>
      </c>
      <c r="C16" s="46" t="s">
        <v>33</v>
      </c>
      <c r="D16" s="48"/>
      <c r="E16" s="48"/>
      <c r="F16" s="49">
        <v>0</v>
      </c>
      <c r="G16" s="50"/>
      <c r="H16" s="50" t="s">
        <v>35</v>
      </c>
      <c r="I16" s="51"/>
    </row>
    <row r="17" spans="1:9" ht="18.75" customHeight="1" thickBot="1">
      <c r="A17" s="52">
        <v>4</v>
      </c>
      <c r="B17" s="53" t="s">
        <v>36</v>
      </c>
      <c r="C17" s="54" t="s">
        <v>33</v>
      </c>
      <c r="D17" s="55">
        <v>3</v>
      </c>
      <c r="E17" s="48"/>
      <c r="F17" s="56">
        <v>2124.42</v>
      </c>
      <c r="G17" s="57" t="s">
        <v>34</v>
      </c>
      <c r="H17" s="50" t="s">
        <v>35</v>
      </c>
      <c r="I17" s="58"/>
    </row>
    <row r="18" spans="1:9" ht="18.75" customHeight="1" thickBot="1">
      <c r="A18" s="59"/>
      <c r="B18" s="60" t="s">
        <v>37</v>
      </c>
      <c r="C18" s="61"/>
      <c r="D18" s="61"/>
      <c r="E18" s="62"/>
      <c r="F18" s="63">
        <f>F15+F16+F17</f>
        <v>11833.16</v>
      </c>
      <c r="G18" s="64"/>
      <c r="H18" s="65"/>
      <c r="I18" s="66"/>
    </row>
    <row r="19" spans="1:9" ht="18.75" customHeight="1" thickBot="1">
      <c r="A19" s="67"/>
      <c r="B19" s="68" t="s">
        <v>38</v>
      </c>
      <c r="C19" s="69"/>
      <c r="D19" s="69"/>
      <c r="E19" s="70"/>
      <c r="F19" s="71">
        <f>F18*1.18</f>
        <v>13963.128799999999</v>
      </c>
      <c r="G19" s="72"/>
      <c r="H19" s="72"/>
      <c r="I19" s="73"/>
    </row>
    <row r="20" spans="1:9" ht="18.75" customHeight="1" thickBot="1">
      <c r="A20" s="74" t="s">
        <v>39</v>
      </c>
      <c r="B20" s="75"/>
      <c r="C20" s="75"/>
      <c r="D20" s="76"/>
      <c r="E20" s="75"/>
      <c r="F20" s="75"/>
      <c r="G20" s="77"/>
      <c r="H20" s="78"/>
      <c r="I20" s="79"/>
    </row>
    <row r="21" spans="1:9" ht="18.75" customHeight="1">
      <c r="A21" s="80" t="s">
        <v>4</v>
      </c>
      <c r="B21" s="81" t="s">
        <v>5</v>
      </c>
      <c r="C21" s="81" t="s">
        <v>6</v>
      </c>
      <c r="D21" s="81" t="s">
        <v>7</v>
      </c>
      <c r="E21" s="81" t="s">
        <v>8</v>
      </c>
      <c r="F21" s="81" t="s">
        <v>9</v>
      </c>
      <c r="G21" s="82" t="s">
        <v>10</v>
      </c>
      <c r="H21" s="736"/>
      <c r="I21" s="738"/>
    </row>
    <row r="22" spans="1:9" ht="18.75" customHeight="1" thickBot="1">
      <c r="A22" s="83"/>
      <c r="B22" s="84" t="s">
        <v>13</v>
      </c>
      <c r="C22" s="84" t="s">
        <v>14</v>
      </c>
      <c r="D22" s="84" t="s">
        <v>15</v>
      </c>
      <c r="E22" s="84"/>
      <c r="F22" s="84"/>
      <c r="G22" s="85"/>
      <c r="H22" s="737"/>
      <c r="I22" s="739"/>
    </row>
    <row r="23" spans="1:9" ht="18.75" customHeight="1" thickBot="1">
      <c r="A23" s="86"/>
      <c r="B23" s="87" t="s">
        <v>40</v>
      </c>
      <c r="C23" s="88"/>
      <c r="D23" s="88"/>
      <c r="E23" s="87"/>
      <c r="F23" s="89">
        <v>0</v>
      </c>
      <c r="G23" s="90"/>
      <c r="H23" s="91"/>
      <c r="I23" s="92"/>
    </row>
    <row r="24" spans="1:9" ht="18.75" customHeight="1" thickBot="1">
      <c r="A24" s="93"/>
      <c r="B24" s="94" t="s">
        <v>38</v>
      </c>
      <c r="C24" s="95"/>
      <c r="D24" s="95"/>
      <c r="E24" s="94"/>
      <c r="F24" s="96">
        <f>F23*1.18</f>
        <v>0</v>
      </c>
      <c r="G24" s="97"/>
      <c r="H24" s="98"/>
      <c r="I24" s="99"/>
    </row>
    <row r="25" spans="1:9" ht="18.75" customHeight="1">
      <c r="A25" s="100"/>
      <c r="B25" s="101" t="s">
        <v>41</v>
      </c>
      <c r="C25" s="100"/>
      <c r="D25" s="740">
        <f>F18+F23</f>
        <v>11833.16</v>
      </c>
      <c r="E25" s="740"/>
      <c r="F25" s="740"/>
      <c r="G25" s="102"/>
      <c r="H25" s="102"/>
      <c r="I25" s="102"/>
    </row>
    <row r="26" spans="1:9" ht="18.75" customHeight="1" thickBot="1">
      <c r="A26" s="100"/>
      <c r="B26" s="101" t="s">
        <v>42</v>
      </c>
      <c r="C26" s="100"/>
      <c r="D26" s="741">
        <f>D25*1.18</f>
        <v>13963.128799999999</v>
      </c>
      <c r="E26" s="741"/>
      <c r="F26" s="741"/>
      <c r="G26" s="102"/>
      <c r="H26" s="102"/>
      <c r="I26" s="102"/>
    </row>
    <row r="27" spans="1:7" ht="20.25">
      <c r="A27" s="742" t="s">
        <v>0</v>
      </c>
      <c r="B27" s="743"/>
      <c r="C27" s="743"/>
      <c r="D27" s="743"/>
      <c r="E27" s="743"/>
      <c r="F27" s="743"/>
      <c r="G27" s="744"/>
    </row>
    <row r="28" spans="1:7" ht="20.25">
      <c r="A28" s="729" t="s">
        <v>123</v>
      </c>
      <c r="B28" s="729"/>
      <c r="C28" s="729"/>
      <c r="D28" s="729"/>
      <c r="E28" s="729"/>
      <c r="F28" s="729"/>
      <c r="G28" s="729"/>
    </row>
    <row r="29" spans="1:7" ht="21" thickBot="1">
      <c r="A29" s="731" t="s">
        <v>43</v>
      </c>
      <c r="B29" s="699"/>
      <c r="C29" s="699"/>
      <c r="D29" s="699"/>
      <c r="E29" s="699"/>
      <c r="F29" s="699"/>
      <c r="G29" s="732"/>
    </row>
    <row r="30" spans="1:7" ht="19.5" thickBot="1">
      <c r="A30" s="700" t="s">
        <v>3</v>
      </c>
      <c r="B30" s="701"/>
      <c r="C30" s="701"/>
      <c r="D30" s="701"/>
      <c r="E30" s="701"/>
      <c r="F30" s="701"/>
      <c r="G30" s="702"/>
    </row>
    <row r="31" spans="1:7" ht="18.75">
      <c r="A31" s="104" t="s">
        <v>4</v>
      </c>
      <c r="B31" s="105" t="s">
        <v>5</v>
      </c>
      <c r="C31" s="105" t="s">
        <v>6</v>
      </c>
      <c r="D31" s="105" t="s">
        <v>7</v>
      </c>
      <c r="E31" s="105" t="s">
        <v>8</v>
      </c>
      <c r="F31" s="105" t="s">
        <v>9</v>
      </c>
      <c r="G31" s="106" t="s">
        <v>10</v>
      </c>
    </row>
    <row r="32" spans="1:7" ht="19.5" thickBot="1">
      <c r="A32" s="107"/>
      <c r="B32" s="108" t="s">
        <v>13</v>
      </c>
      <c r="C32" s="108" t="s">
        <v>14</v>
      </c>
      <c r="D32" s="108" t="s">
        <v>15</v>
      </c>
      <c r="E32" s="108"/>
      <c r="F32" s="108"/>
      <c r="G32" s="109"/>
    </row>
    <row r="33" spans="1:7" ht="18.75">
      <c r="A33" s="110">
        <v>1</v>
      </c>
      <c r="B33" s="722" t="s">
        <v>16</v>
      </c>
      <c r="C33" s="722"/>
      <c r="D33" s="722"/>
      <c r="E33" s="722"/>
      <c r="F33" s="722"/>
      <c r="G33" s="723"/>
    </row>
    <row r="34" spans="1:7" ht="18.75">
      <c r="A34" s="117" t="s">
        <v>129</v>
      </c>
      <c r="B34" s="403" t="s">
        <v>124</v>
      </c>
      <c r="C34" s="124" t="s">
        <v>22</v>
      </c>
      <c r="D34" s="124">
        <v>2</v>
      </c>
      <c r="E34" s="125">
        <v>423.61</v>
      </c>
      <c r="F34" s="126">
        <f aca="true" t="shared" si="1" ref="F34:F42">D34*E34</f>
        <v>847.22</v>
      </c>
      <c r="G34" s="127" t="s">
        <v>130</v>
      </c>
    </row>
    <row r="35" spans="1:7" ht="18.75">
      <c r="A35" s="117" t="s">
        <v>131</v>
      </c>
      <c r="B35" s="403" t="s">
        <v>124</v>
      </c>
      <c r="C35" s="124" t="s">
        <v>22</v>
      </c>
      <c r="D35" s="124">
        <v>1</v>
      </c>
      <c r="E35" s="125">
        <v>273.67</v>
      </c>
      <c r="F35" s="126">
        <f t="shared" si="1"/>
        <v>273.67</v>
      </c>
      <c r="G35" s="127" t="s">
        <v>132</v>
      </c>
    </row>
    <row r="36" spans="1:7" ht="18.75">
      <c r="A36" s="117" t="s">
        <v>133</v>
      </c>
      <c r="B36" s="403" t="s">
        <v>124</v>
      </c>
      <c r="C36" s="124" t="s">
        <v>22</v>
      </c>
      <c r="D36" s="124">
        <v>2</v>
      </c>
      <c r="E36" s="125">
        <v>1181</v>
      </c>
      <c r="F36" s="126">
        <f t="shared" si="1"/>
        <v>2362</v>
      </c>
      <c r="G36" s="127" t="s">
        <v>134</v>
      </c>
    </row>
    <row r="37" spans="1:7" ht="18.75">
      <c r="A37" s="117" t="s">
        <v>135</v>
      </c>
      <c r="B37" s="403" t="s">
        <v>124</v>
      </c>
      <c r="C37" s="124" t="s">
        <v>22</v>
      </c>
      <c r="D37" s="124">
        <v>1</v>
      </c>
      <c r="E37" s="125">
        <v>497.51</v>
      </c>
      <c r="F37" s="126">
        <f t="shared" si="1"/>
        <v>497.51</v>
      </c>
      <c r="G37" s="127" t="s">
        <v>136</v>
      </c>
    </row>
    <row r="38" spans="1:7" ht="18.75">
      <c r="A38" s="117" t="s">
        <v>137</v>
      </c>
      <c r="B38" s="403" t="s">
        <v>124</v>
      </c>
      <c r="C38" s="124" t="s">
        <v>22</v>
      </c>
      <c r="D38" s="124">
        <v>6</v>
      </c>
      <c r="E38" s="125">
        <v>225.16</v>
      </c>
      <c r="F38" s="126">
        <f t="shared" si="1"/>
        <v>1350.96</v>
      </c>
      <c r="G38" s="127" t="s">
        <v>138</v>
      </c>
    </row>
    <row r="39" spans="1:7" ht="18.75">
      <c r="A39" s="117"/>
      <c r="B39" s="118" t="s">
        <v>21</v>
      </c>
      <c r="C39" s="119" t="s">
        <v>19</v>
      </c>
      <c r="D39" s="119">
        <v>3.3</v>
      </c>
      <c r="E39" s="120">
        <v>1158.78</v>
      </c>
      <c r="F39" s="121">
        <f t="shared" si="1"/>
        <v>3823.9739999999997</v>
      </c>
      <c r="G39" s="122" t="s">
        <v>139</v>
      </c>
    </row>
    <row r="40" spans="1:7" ht="18.75">
      <c r="A40" s="117" t="s">
        <v>140</v>
      </c>
      <c r="B40" s="403" t="s">
        <v>124</v>
      </c>
      <c r="C40" s="124" t="s">
        <v>22</v>
      </c>
      <c r="D40" s="124">
        <v>1</v>
      </c>
      <c r="E40" s="404">
        <v>73.28</v>
      </c>
      <c r="F40" s="405">
        <f t="shared" si="1"/>
        <v>73.28</v>
      </c>
      <c r="G40" s="406" t="s">
        <v>141</v>
      </c>
    </row>
    <row r="41" spans="1:7" ht="18.75">
      <c r="A41" s="117" t="s">
        <v>142</v>
      </c>
      <c r="B41" s="403" t="s">
        <v>124</v>
      </c>
      <c r="C41" s="124" t="s">
        <v>49</v>
      </c>
      <c r="D41" s="124">
        <v>14</v>
      </c>
      <c r="E41" s="125">
        <v>128.59</v>
      </c>
      <c r="F41" s="126">
        <f t="shared" si="1"/>
        <v>1800.26</v>
      </c>
      <c r="G41" s="227" t="s">
        <v>143</v>
      </c>
    </row>
    <row r="42" spans="1:7" ht="18.75">
      <c r="A42" s="117" t="s">
        <v>95</v>
      </c>
      <c r="B42" s="403" t="s">
        <v>124</v>
      </c>
      <c r="C42" s="124" t="s">
        <v>144</v>
      </c>
      <c r="D42" s="124">
        <v>1</v>
      </c>
      <c r="E42" s="125">
        <v>513.67</v>
      </c>
      <c r="F42" s="126">
        <f t="shared" si="1"/>
        <v>513.67</v>
      </c>
      <c r="G42" s="127" t="s">
        <v>145</v>
      </c>
    </row>
    <row r="43" spans="1:7" ht="19.5" thickBot="1">
      <c r="A43" s="128"/>
      <c r="B43" s="129" t="s">
        <v>30</v>
      </c>
      <c r="C43" s="130" t="s">
        <v>22</v>
      </c>
      <c r="D43" s="407"/>
      <c r="E43" s="132"/>
      <c r="F43" s="133">
        <f>SUM(F34:F42)</f>
        <v>11542.544000000002</v>
      </c>
      <c r="G43" s="134"/>
    </row>
    <row r="44" spans="1:7" ht="19.5" thickBot="1">
      <c r="A44" s="135"/>
      <c r="B44" s="136" t="s">
        <v>31</v>
      </c>
      <c r="C44" s="136"/>
      <c r="D44" s="137"/>
      <c r="E44" s="138"/>
      <c r="F44" s="139">
        <f>F43</f>
        <v>11542.544000000002</v>
      </c>
      <c r="G44" s="140"/>
    </row>
    <row r="45" spans="1:7" ht="19.5" thickBot="1">
      <c r="A45" s="141">
        <v>3</v>
      </c>
      <c r="B45" s="142" t="s">
        <v>32</v>
      </c>
      <c r="C45" s="143" t="s">
        <v>33</v>
      </c>
      <c r="D45" s="144">
        <v>11.5</v>
      </c>
      <c r="E45" s="145"/>
      <c r="F45" s="146">
        <v>10100.89505</v>
      </c>
      <c r="G45" s="147" t="s">
        <v>34</v>
      </c>
    </row>
    <row r="46" spans="1:7" ht="19.5" thickBot="1">
      <c r="A46" s="148">
        <v>4</v>
      </c>
      <c r="B46" s="149" t="s">
        <v>36</v>
      </c>
      <c r="C46" s="150" t="s">
        <v>33</v>
      </c>
      <c r="D46" s="151">
        <v>2.5</v>
      </c>
      <c r="E46" s="145"/>
      <c r="F46" s="152">
        <v>4011.32</v>
      </c>
      <c r="G46" s="153" t="s">
        <v>34</v>
      </c>
    </row>
    <row r="47" spans="1:7" ht="19.5" thickBot="1">
      <c r="A47" s="154"/>
      <c r="B47" s="155" t="s">
        <v>37</v>
      </c>
      <c r="C47" s="156"/>
      <c r="D47" s="156"/>
      <c r="E47" s="157"/>
      <c r="F47" s="158">
        <f>F44+F45+F46</f>
        <v>25654.75905</v>
      </c>
      <c r="G47" s="159"/>
    </row>
    <row r="48" spans="1:7" ht="19.5" thickBot="1">
      <c r="A48" s="160"/>
      <c r="B48" s="161" t="s">
        <v>38</v>
      </c>
      <c r="C48" s="162"/>
      <c r="D48" s="162"/>
      <c r="E48" s="163"/>
      <c r="F48" s="164">
        <f>F47*1.18</f>
        <v>30272.615679</v>
      </c>
      <c r="G48" s="165"/>
    </row>
    <row r="49" spans="1:7" ht="19.5" thickBot="1">
      <c r="A49" s="166" t="s">
        <v>39</v>
      </c>
      <c r="B49" s="167"/>
      <c r="C49" s="167"/>
      <c r="D49" s="168"/>
      <c r="E49" s="167"/>
      <c r="F49" s="167"/>
      <c r="G49" s="169"/>
    </row>
    <row r="50" spans="1:7" ht="18.75">
      <c r="A50" s="170" t="s">
        <v>4</v>
      </c>
      <c r="B50" s="171" t="s">
        <v>5</v>
      </c>
      <c r="C50" s="171" t="s">
        <v>6</v>
      </c>
      <c r="D50" s="171" t="s">
        <v>7</v>
      </c>
      <c r="E50" s="171" t="s">
        <v>8</v>
      </c>
      <c r="F50" s="171" t="s">
        <v>9</v>
      </c>
      <c r="G50" s="172" t="s">
        <v>10</v>
      </c>
    </row>
    <row r="51" spans="1:7" ht="19.5" thickBot="1">
      <c r="A51" s="173"/>
      <c r="B51" s="174" t="s">
        <v>13</v>
      </c>
      <c r="C51" s="174" t="s">
        <v>14</v>
      </c>
      <c r="D51" s="174" t="s">
        <v>15</v>
      </c>
      <c r="E51" s="174"/>
      <c r="F51" s="174"/>
      <c r="G51" s="175"/>
    </row>
    <row r="52" spans="1:7" ht="19.5" thickBot="1">
      <c r="A52" s="207">
        <v>1</v>
      </c>
      <c r="B52" s="703" t="s">
        <v>68</v>
      </c>
      <c r="C52" s="704"/>
      <c r="D52" s="704"/>
      <c r="E52" s="704"/>
      <c r="F52" s="704"/>
      <c r="G52" s="705"/>
    </row>
    <row r="53" spans="1:7" ht="19.5" thickBot="1">
      <c r="A53" s="408">
        <v>4</v>
      </c>
      <c r="B53" s="409" t="s">
        <v>124</v>
      </c>
      <c r="C53" s="410" t="s">
        <v>19</v>
      </c>
      <c r="D53" s="411">
        <v>2.28</v>
      </c>
      <c r="E53" s="412">
        <v>296.2</v>
      </c>
      <c r="F53" s="413">
        <f>D53*E53</f>
        <v>675.3359999999999</v>
      </c>
      <c r="G53" s="414" t="s">
        <v>146</v>
      </c>
    </row>
    <row r="54" spans="1:7" ht="19.5" thickBot="1">
      <c r="A54" s="415"/>
      <c r="B54" s="282" t="s">
        <v>55</v>
      </c>
      <c r="C54" s="216"/>
      <c r="D54" s="416">
        <f>SUM(D53:D53)</f>
        <v>2.28</v>
      </c>
      <c r="E54" s="215"/>
      <c r="F54" s="217">
        <f>SUM(F53:F53)</f>
        <v>675.3359999999999</v>
      </c>
      <c r="G54" s="218"/>
    </row>
    <row r="55" spans="1:7" ht="19.5" thickBot="1">
      <c r="A55" s="207">
        <v>2</v>
      </c>
      <c r="B55" s="730" t="s">
        <v>112</v>
      </c>
      <c r="C55" s="691"/>
      <c r="D55" s="691"/>
      <c r="E55" s="691"/>
      <c r="F55" s="691"/>
      <c r="G55" s="692"/>
    </row>
    <row r="56" spans="1:7" ht="19.5" thickBot="1">
      <c r="A56" s="408">
        <v>1</v>
      </c>
      <c r="B56" s="417" t="s">
        <v>124</v>
      </c>
      <c r="C56" s="410" t="s">
        <v>19</v>
      </c>
      <c r="D56" s="410">
        <v>0.4</v>
      </c>
      <c r="E56" s="409">
        <v>320.16</v>
      </c>
      <c r="F56" s="413">
        <f>D56*E56</f>
        <v>128.06400000000002</v>
      </c>
      <c r="G56" s="379" t="s">
        <v>147</v>
      </c>
    </row>
    <row r="57" spans="1:7" ht="19.5" thickBot="1">
      <c r="A57" s="415"/>
      <c r="B57" s="418" t="s">
        <v>55</v>
      </c>
      <c r="C57" s="419" t="s">
        <v>19</v>
      </c>
      <c r="D57" s="216">
        <f>SUM(D56:D56)</f>
        <v>0.4</v>
      </c>
      <c r="E57" s="215"/>
      <c r="F57" s="217">
        <f>SUM(F56:F56)</f>
        <v>128.06400000000002</v>
      </c>
      <c r="G57" s="218"/>
    </row>
    <row r="58" spans="1:7" ht="19.5" thickBot="1">
      <c r="A58" s="176"/>
      <c r="B58" s="177" t="s">
        <v>40</v>
      </c>
      <c r="C58" s="178"/>
      <c r="D58" s="178"/>
      <c r="E58" s="177"/>
      <c r="F58" s="179">
        <f>F57+F54</f>
        <v>803.3999999999999</v>
      </c>
      <c r="G58" s="180"/>
    </row>
    <row r="59" spans="1:7" ht="19.5" thickBot="1">
      <c r="A59" s="181"/>
      <c r="B59" s="182" t="s">
        <v>38</v>
      </c>
      <c r="C59" s="183"/>
      <c r="D59" s="183"/>
      <c r="E59" s="182"/>
      <c r="F59" s="184">
        <f>F58*1.18</f>
        <v>948.0119999999998</v>
      </c>
      <c r="G59" s="185"/>
    </row>
    <row r="60" spans="1:7" ht="18.75">
      <c r="A60" s="186"/>
      <c r="B60" s="187" t="s">
        <v>41</v>
      </c>
      <c r="C60" s="186"/>
      <c r="D60" s="733">
        <f>F47+F58</f>
        <v>26458.159050000002</v>
      </c>
      <c r="E60" s="733"/>
      <c r="F60" s="733"/>
      <c r="G60" s="189"/>
    </row>
    <row r="61" spans="1:7" ht="18.75">
      <c r="A61" s="186"/>
      <c r="B61" s="187" t="s">
        <v>42</v>
      </c>
      <c r="C61" s="186"/>
      <c r="D61" s="696">
        <f>D60*1.18</f>
        <v>31220.627679</v>
      </c>
      <c r="E61" s="696"/>
      <c r="F61" s="696"/>
      <c r="G61" s="189"/>
    </row>
    <row r="62" spans="1:7" ht="20.25">
      <c r="A62" s="699" t="s">
        <v>0</v>
      </c>
      <c r="B62" s="699"/>
      <c r="C62" s="699"/>
      <c r="D62" s="699"/>
      <c r="E62" s="699"/>
      <c r="F62" s="699"/>
      <c r="G62" s="699"/>
    </row>
    <row r="63" spans="1:7" ht="20.25">
      <c r="A63" s="729" t="s">
        <v>123</v>
      </c>
      <c r="B63" s="729"/>
      <c r="C63" s="729"/>
      <c r="D63" s="729"/>
      <c r="E63" s="729"/>
      <c r="F63" s="729"/>
      <c r="G63" s="729"/>
    </row>
    <row r="64" spans="1:7" ht="21" thickBot="1">
      <c r="A64" s="699" t="s">
        <v>48</v>
      </c>
      <c r="B64" s="699"/>
      <c r="C64" s="699"/>
      <c r="D64" s="699"/>
      <c r="E64" s="699"/>
      <c r="F64" s="699"/>
      <c r="G64" s="699"/>
    </row>
    <row r="65" spans="1:7" ht="19.5" thickBot="1">
      <c r="A65" s="700" t="s">
        <v>3</v>
      </c>
      <c r="B65" s="701"/>
      <c r="C65" s="701"/>
      <c r="D65" s="701"/>
      <c r="E65" s="701"/>
      <c r="F65" s="701"/>
      <c r="G65" s="702"/>
    </row>
    <row r="66" spans="1:7" ht="18.75">
      <c r="A66" s="104" t="s">
        <v>4</v>
      </c>
      <c r="B66" s="105" t="s">
        <v>5</v>
      </c>
      <c r="C66" s="105" t="s">
        <v>6</v>
      </c>
      <c r="D66" s="105" t="s">
        <v>7</v>
      </c>
      <c r="E66" s="105" t="s">
        <v>8</v>
      </c>
      <c r="F66" s="105" t="s">
        <v>9</v>
      </c>
      <c r="G66" s="106" t="s">
        <v>10</v>
      </c>
    </row>
    <row r="67" spans="1:7" ht="19.5" thickBot="1">
      <c r="A67" s="107"/>
      <c r="B67" s="108" t="s">
        <v>13</v>
      </c>
      <c r="C67" s="108" t="s">
        <v>14</v>
      </c>
      <c r="D67" s="108" t="s">
        <v>15</v>
      </c>
      <c r="E67" s="108"/>
      <c r="F67" s="108"/>
      <c r="G67" s="109"/>
    </row>
    <row r="68" spans="1:7" ht="18.75">
      <c r="A68" s="110">
        <v>1</v>
      </c>
      <c r="B68" s="722" t="s">
        <v>16</v>
      </c>
      <c r="C68" s="722"/>
      <c r="D68" s="722"/>
      <c r="E68" s="722"/>
      <c r="F68" s="722"/>
      <c r="G68" s="723"/>
    </row>
    <row r="69" spans="1:7" ht="18.75">
      <c r="A69" s="117" t="s">
        <v>103</v>
      </c>
      <c r="B69" s="123" t="s">
        <v>124</v>
      </c>
      <c r="C69" s="124" t="s">
        <v>22</v>
      </c>
      <c r="D69" s="124">
        <v>1</v>
      </c>
      <c r="E69" s="125">
        <v>1181</v>
      </c>
      <c r="F69" s="126">
        <f>D69*E69</f>
        <v>1181</v>
      </c>
      <c r="G69" s="127" t="s">
        <v>148</v>
      </c>
    </row>
    <row r="70" spans="1:7" ht="18.75">
      <c r="A70" s="117" t="s">
        <v>105</v>
      </c>
      <c r="B70" s="123" t="s">
        <v>124</v>
      </c>
      <c r="C70" s="124" t="s">
        <v>22</v>
      </c>
      <c r="D70" s="309">
        <v>2</v>
      </c>
      <c r="E70" s="125">
        <v>248.92</v>
      </c>
      <c r="F70" s="126">
        <f>D70*E70</f>
        <v>497.84</v>
      </c>
      <c r="G70" s="127" t="s">
        <v>149</v>
      </c>
    </row>
    <row r="71" spans="1:7" ht="19.5" thickBot="1">
      <c r="A71" s="191"/>
      <c r="B71" s="192" t="s">
        <v>30</v>
      </c>
      <c r="C71" s="193" t="s">
        <v>22</v>
      </c>
      <c r="D71" s="194">
        <v>3</v>
      </c>
      <c r="E71" s="192"/>
      <c r="F71" s="195">
        <f>SUM(F69:F70)</f>
        <v>1678.84</v>
      </c>
      <c r="G71" s="196"/>
    </row>
    <row r="72" spans="1:7" ht="19.5" thickBot="1">
      <c r="A72" s="135"/>
      <c r="B72" s="136" t="s">
        <v>31</v>
      </c>
      <c r="C72" s="136"/>
      <c r="D72" s="137"/>
      <c r="E72" s="138"/>
      <c r="F72" s="139">
        <f>F71</f>
        <v>1678.84</v>
      </c>
      <c r="G72" s="140"/>
    </row>
    <row r="73" spans="1:7" ht="19.5" thickBot="1">
      <c r="A73" s="141">
        <v>2</v>
      </c>
      <c r="B73" s="142" t="s">
        <v>32</v>
      </c>
      <c r="C73" s="143" t="s">
        <v>33</v>
      </c>
      <c r="D73" s="197"/>
      <c r="E73" s="197"/>
      <c r="F73" s="198"/>
      <c r="G73" s="147"/>
    </row>
    <row r="74" spans="1:7" ht="19.5" thickBot="1">
      <c r="A74" s="148">
        <v>3</v>
      </c>
      <c r="B74" s="149" t="s">
        <v>36</v>
      </c>
      <c r="C74" s="150" t="s">
        <v>33</v>
      </c>
      <c r="D74" s="197">
        <v>33.6</v>
      </c>
      <c r="E74" s="197"/>
      <c r="F74" s="199">
        <v>24350.98</v>
      </c>
      <c r="G74" s="153"/>
    </row>
    <row r="75" spans="1:7" ht="19.5" thickBot="1">
      <c r="A75" s="154"/>
      <c r="B75" s="155" t="s">
        <v>37</v>
      </c>
      <c r="C75" s="156"/>
      <c r="D75" s="156"/>
      <c r="E75" s="157"/>
      <c r="F75" s="158">
        <f>F71+F73+F74</f>
        <v>26029.82</v>
      </c>
      <c r="G75" s="159"/>
    </row>
    <row r="76" spans="1:7" ht="19.5" thickBot="1">
      <c r="A76" s="160"/>
      <c r="B76" s="161" t="s">
        <v>38</v>
      </c>
      <c r="C76" s="162"/>
      <c r="D76" s="162"/>
      <c r="E76" s="163"/>
      <c r="F76" s="164">
        <f>F75*1.18</f>
        <v>30715.187599999997</v>
      </c>
      <c r="G76" s="165"/>
    </row>
    <row r="77" spans="1:7" ht="19.5" thickBot="1">
      <c r="A77" s="200" t="s">
        <v>39</v>
      </c>
      <c r="B77" s="201"/>
      <c r="C77" s="201"/>
      <c r="D77" s="202"/>
      <c r="E77" s="201"/>
      <c r="F77" s="201"/>
      <c r="G77" s="203"/>
    </row>
    <row r="78" spans="1:7" ht="18.75">
      <c r="A78" s="204" t="s">
        <v>4</v>
      </c>
      <c r="B78" s="205" t="s">
        <v>5</v>
      </c>
      <c r="C78" s="205" t="s">
        <v>6</v>
      </c>
      <c r="D78" s="205" t="s">
        <v>7</v>
      </c>
      <c r="E78" s="205" t="s">
        <v>8</v>
      </c>
      <c r="F78" s="205" t="s">
        <v>9</v>
      </c>
      <c r="G78" s="206" t="s">
        <v>10</v>
      </c>
    </row>
    <row r="79" spans="1:7" ht="19.5" thickBot="1">
      <c r="A79" s="173"/>
      <c r="B79" s="174" t="s">
        <v>13</v>
      </c>
      <c r="C79" s="174" t="s">
        <v>14</v>
      </c>
      <c r="D79" s="174" t="s">
        <v>15</v>
      </c>
      <c r="E79" s="174"/>
      <c r="F79" s="174"/>
      <c r="G79" s="175"/>
    </row>
    <row r="80" spans="1:7" ht="19.5" thickBot="1">
      <c r="A80" s="176"/>
      <c r="B80" s="177" t="s">
        <v>40</v>
      </c>
      <c r="C80" s="178"/>
      <c r="D80" s="178"/>
      <c r="E80" s="177"/>
      <c r="F80" s="179">
        <v>0</v>
      </c>
      <c r="G80" s="180"/>
    </row>
    <row r="81" spans="1:7" ht="19.5" thickBot="1">
      <c r="A81" s="181"/>
      <c r="B81" s="182" t="s">
        <v>38</v>
      </c>
      <c r="C81" s="183"/>
      <c r="D81" s="183"/>
      <c r="E81" s="182"/>
      <c r="F81" s="184">
        <f>F80*1.18</f>
        <v>0</v>
      </c>
      <c r="G81" s="185"/>
    </row>
    <row r="82" spans="1:7" ht="18.75">
      <c r="A82" s="186"/>
      <c r="B82" s="187" t="s">
        <v>41</v>
      </c>
      <c r="C82" s="186"/>
      <c r="D82"/>
      <c r="E82" s="188">
        <f>F75+F80</f>
        <v>26029.82</v>
      </c>
      <c r="F82" s="188"/>
      <c r="G82" s="189"/>
    </row>
    <row r="83" spans="1:7" ht="18.75">
      <c r="A83" s="186"/>
      <c r="B83" s="187" t="s">
        <v>42</v>
      </c>
      <c r="C83" s="186"/>
      <c r="D83" s="696">
        <f>E82*1.18</f>
        <v>30715.187599999997</v>
      </c>
      <c r="E83" s="696"/>
      <c r="F83" s="696"/>
      <c r="G83" s="189"/>
    </row>
    <row r="84" spans="1:7" ht="20.25">
      <c r="A84" s="699" t="s">
        <v>0</v>
      </c>
      <c r="B84" s="699"/>
      <c r="C84" s="699"/>
      <c r="D84" s="699"/>
      <c r="E84" s="699"/>
      <c r="F84" s="699"/>
      <c r="G84" s="699"/>
    </row>
    <row r="85" spans="1:7" ht="20.25">
      <c r="A85" s="729" t="s">
        <v>123</v>
      </c>
      <c r="B85" s="729"/>
      <c r="C85" s="729"/>
      <c r="D85" s="729"/>
      <c r="E85" s="729"/>
      <c r="F85" s="729"/>
      <c r="G85" s="729"/>
    </row>
    <row r="86" spans="1:7" ht="21" thickBot="1">
      <c r="A86" s="699" t="s">
        <v>56</v>
      </c>
      <c r="B86" s="699"/>
      <c r="C86" s="699"/>
      <c r="D86" s="699"/>
      <c r="E86" s="699"/>
      <c r="F86" s="699"/>
      <c r="G86" s="699"/>
    </row>
    <row r="87" spans="1:7" ht="19.5" thickBot="1">
      <c r="A87" s="700" t="s">
        <v>3</v>
      </c>
      <c r="B87" s="701"/>
      <c r="C87" s="701"/>
      <c r="D87" s="701"/>
      <c r="E87" s="701"/>
      <c r="F87" s="701"/>
      <c r="G87" s="702"/>
    </row>
    <row r="88" spans="1:7" ht="18.75">
      <c r="A88" s="104" t="s">
        <v>4</v>
      </c>
      <c r="B88" s="105" t="s">
        <v>5</v>
      </c>
      <c r="C88" s="105" t="s">
        <v>6</v>
      </c>
      <c r="D88" s="105" t="s">
        <v>7</v>
      </c>
      <c r="E88" s="105" t="s">
        <v>8</v>
      </c>
      <c r="F88" s="105" t="s">
        <v>9</v>
      </c>
      <c r="G88" s="106" t="s">
        <v>10</v>
      </c>
    </row>
    <row r="89" spans="1:7" ht="19.5" thickBot="1">
      <c r="A89" s="107"/>
      <c r="B89" s="108" t="s">
        <v>13</v>
      </c>
      <c r="C89" s="108" t="s">
        <v>14</v>
      </c>
      <c r="D89" s="108" t="s">
        <v>15</v>
      </c>
      <c r="E89" s="108"/>
      <c r="F89" s="108"/>
      <c r="G89" s="109"/>
    </row>
    <row r="90" spans="1:7" ht="19.5" thickBot="1">
      <c r="A90" s="219">
        <v>1</v>
      </c>
      <c r="B90" s="697" t="s">
        <v>16</v>
      </c>
      <c r="C90" s="697"/>
      <c r="D90" s="697"/>
      <c r="E90" s="697"/>
      <c r="F90" s="697"/>
      <c r="G90" s="698"/>
    </row>
    <row r="91" spans="1:7" ht="18.75">
      <c r="A91" s="117" t="s">
        <v>150</v>
      </c>
      <c r="B91" s="123" t="s">
        <v>124</v>
      </c>
      <c r="C91" s="124" t="s">
        <v>22</v>
      </c>
      <c r="D91" s="124">
        <v>6</v>
      </c>
      <c r="E91" s="125">
        <v>551.96</v>
      </c>
      <c r="F91" s="126">
        <f aca="true" t="shared" si="2" ref="F91:F100">D91*E91</f>
        <v>3311.76</v>
      </c>
      <c r="G91" s="127" t="s">
        <v>151</v>
      </c>
    </row>
    <row r="92" spans="1:7" ht="18.75">
      <c r="A92" s="117" t="s">
        <v>101</v>
      </c>
      <c r="B92" s="123" t="s">
        <v>124</v>
      </c>
      <c r="C92" s="124" t="s">
        <v>22</v>
      </c>
      <c r="D92" s="309">
        <v>2</v>
      </c>
      <c r="E92" s="126">
        <v>73.28</v>
      </c>
      <c r="F92" s="126">
        <f t="shared" si="2"/>
        <v>146.56</v>
      </c>
      <c r="G92" s="127" t="s">
        <v>152</v>
      </c>
    </row>
    <row r="93" spans="1:7" ht="18.75">
      <c r="A93" s="117" t="s">
        <v>103</v>
      </c>
      <c r="B93" s="123" t="s">
        <v>124</v>
      </c>
      <c r="C93" s="124" t="s">
        <v>22</v>
      </c>
      <c r="D93" s="124">
        <v>1</v>
      </c>
      <c r="E93" s="125">
        <v>1839.39</v>
      </c>
      <c r="F93" s="126">
        <f t="shared" si="2"/>
        <v>1839.39</v>
      </c>
      <c r="G93" s="127" t="s">
        <v>153</v>
      </c>
    </row>
    <row r="94" spans="1:7" ht="18.75">
      <c r="A94" s="117" t="s">
        <v>105</v>
      </c>
      <c r="B94" s="123" t="s">
        <v>124</v>
      </c>
      <c r="C94" s="124" t="s">
        <v>49</v>
      </c>
      <c r="D94" s="124">
        <v>7.1</v>
      </c>
      <c r="E94" s="125">
        <v>128.59</v>
      </c>
      <c r="F94" s="126">
        <f t="shared" si="2"/>
        <v>912.989</v>
      </c>
      <c r="G94" s="227" t="s">
        <v>154</v>
      </c>
    </row>
    <row r="95" spans="1:7" ht="18.75">
      <c r="A95" s="117" t="s">
        <v>107</v>
      </c>
      <c r="B95" s="123" t="s">
        <v>124</v>
      </c>
      <c r="C95" s="124" t="s">
        <v>22</v>
      </c>
      <c r="D95" s="124">
        <v>1</v>
      </c>
      <c r="E95" s="125">
        <v>423.61</v>
      </c>
      <c r="F95" s="126">
        <f t="shared" si="2"/>
        <v>423.61</v>
      </c>
      <c r="G95" s="127" t="s">
        <v>155</v>
      </c>
    </row>
    <row r="96" spans="1:7" ht="18.75">
      <c r="A96" s="117" t="s">
        <v>109</v>
      </c>
      <c r="B96" s="123" t="s">
        <v>124</v>
      </c>
      <c r="C96" s="124" t="s">
        <v>22</v>
      </c>
      <c r="D96" s="124">
        <v>1</v>
      </c>
      <c r="E96" s="125">
        <v>248.92</v>
      </c>
      <c r="F96" s="126">
        <f t="shared" si="2"/>
        <v>248.92</v>
      </c>
      <c r="G96" s="127" t="s">
        <v>156</v>
      </c>
    </row>
    <row r="97" spans="1:7" ht="18.75">
      <c r="A97" s="117" t="s">
        <v>157</v>
      </c>
      <c r="B97" s="123" t="s">
        <v>124</v>
      </c>
      <c r="C97" s="124" t="s">
        <v>19</v>
      </c>
      <c r="D97" s="124">
        <v>4</v>
      </c>
      <c r="E97" s="125">
        <v>146.36</v>
      </c>
      <c r="F97" s="126">
        <f t="shared" si="2"/>
        <v>585.44</v>
      </c>
      <c r="G97" s="127" t="s">
        <v>158</v>
      </c>
    </row>
    <row r="98" spans="1:7" ht="18.75">
      <c r="A98" s="117"/>
      <c r="B98" s="118" t="s">
        <v>21</v>
      </c>
      <c r="C98" s="119" t="s">
        <v>22</v>
      </c>
      <c r="D98" s="119">
        <v>2</v>
      </c>
      <c r="E98" s="120">
        <v>16.12</v>
      </c>
      <c r="F98" s="121">
        <f t="shared" si="2"/>
        <v>32.24</v>
      </c>
      <c r="G98" s="122" t="s">
        <v>64</v>
      </c>
    </row>
    <row r="99" spans="1:7" ht="18.75">
      <c r="A99" s="117" t="s">
        <v>159</v>
      </c>
      <c r="B99" s="123" t="s">
        <v>124</v>
      </c>
      <c r="C99" s="124" t="s">
        <v>19</v>
      </c>
      <c r="D99" s="124">
        <v>1.8</v>
      </c>
      <c r="E99" s="125">
        <v>97.57</v>
      </c>
      <c r="F99" s="126">
        <f t="shared" si="2"/>
        <v>175.626</v>
      </c>
      <c r="G99" s="127" t="s">
        <v>63</v>
      </c>
    </row>
    <row r="100" spans="1:7" ht="19.5" thickBot="1">
      <c r="A100" s="117"/>
      <c r="B100" s="118" t="s">
        <v>21</v>
      </c>
      <c r="C100" s="119" t="s">
        <v>22</v>
      </c>
      <c r="D100" s="119">
        <v>1</v>
      </c>
      <c r="E100" s="120">
        <v>16.12</v>
      </c>
      <c r="F100" s="121">
        <f t="shared" si="2"/>
        <v>16.12</v>
      </c>
      <c r="G100" s="122" t="s">
        <v>64</v>
      </c>
    </row>
    <row r="101" spans="1:7" ht="19.5" thickBot="1">
      <c r="A101" s="214"/>
      <c r="B101" s="215" t="s">
        <v>30</v>
      </c>
      <c r="C101" s="216" t="s">
        <v>22</v>
      </c>
      <c r="D101" s="229"/>
      <c r="E101" s="215"/>
      <c r="F101" s="217">
        <f>SUM(F91:F100)</f>
        <v>7692.655</v>
      </c>
      <c r="G101" s="218"/>
    </row>
    <row r="102" spans="1:7" ht="19.5" thickBot="1">
      <c r="A102" s="135"/>
      <c r="B102" s="136" t="s">
        <v>31</v>
      </c>
      <c r="C102" s="136"/>
      <c r="D102" s="137"/>
      <c r="E102" s="138"/>
      <c r="F102" s="139">
        <f>F101</f>
        <v>7692.655</v>
      </c>
      <c r="G102" s="140"/>
    </row>
    <row r="103" spans="1:7" ht="19.5" thickBot="1">
      <c r="A103" s="141">
        <v>2</v>
      </c>
      <c r="B103" s="142" t="s">
        <v>32</v>
      </c>
      <c r="C103" s="143" t="s">
        <v>33</v>
      </c>
      <c r="D103" s="230">
        <v>4.5</v>
      </c>
      <c r="E103" s="197"/>
      <c r="F103" s="198">
        <v>14884.760150000002</v>
      </c>
      <c r="G103" s="147" t="s">
        <v>34</v>
      </c>
    </row>
    <row r="104" spans="1:7" ht="19.5" thickBot="1">
      <c r="A104" s="148">
        <v>3</v>
      </c>
      <c r="B104" s="149" t="s">
        <v>36</v>
      </c>
      <c r="C104" s="150" t="s">
        <v>33</v>
      </c>
      <c r="D104" s="197">
        <v>13.4</v>
      </c>
      <c r="E104" s="197"/>
      <c r="F104" s="199">
        <v>8827.02</v>
      </c>
      <c r="G104" s="153" t="s">
        <v>34</v>
      </c>
    </row>
    <row r="105" spans="1:7" ht="19.5" thickBot="1">
      <c r="A105" s="154"/>
      <c r="B105" s="155" t="s">
        <v>37</v>
      </c>
      <c r="C105" s="156"/>
      <c r="D105" s="156"/>
      <c r="E105" s="157"/>
      <c r="F105" s="158">
        <f>F102+F103+F104</f>
        <v>31404.43515</v>
      </c>
      <c r="G105" s="159"/>
    </row>
    <row r="106" spans="1:7" ht="19.5" thickBot="1">
      <c r="A106" s="160"/>
      <c r="B106" s="161" t="s">
        <v>38</v>
      </c>
      <c r="C106" s="162"/>
      <c r="D106" s="162"/>
      <c r="E106" s="163"/>
      <c r="F106" s="164">
        <f>F105*1.18</f>
        <v>37057.233477</v>
      </c>
      <c r="G106" s="165"/>
    </row>
    <row r="107" spans="1:7" ht="18.75">
      <c r="A107" s="186"/>
      <c r="B107" s="187" t="s">
        <v>41</v>
      </c>
      <c r="C107" s="186"/>
      <c r="D107"/>
      <c r="E107" s="188">
        <f>F105</f>
        <v>31404.43515</v>
      </c>
      <c r="F107" s="188"/>
      <c r="G107" s="189"/>
    </row>
    <row r="108" spans="1:7" ht="18.75">
      <c r="A108" s="186"/>
      <c r="B108" s="187" t="s">
        <v>42</v>
      </c>
      <c r="C108" s="186"/>
      <c r="D108" s="696">
        <f>E107*1.18</f>
        <v>37057.233477</v>
      </c>
      <c r="E108" s="696"/>
      <c r="F108" s="696"/>
      <c r="G108" s="189"/>
    </row>
    <row r="109" spans="1:7" ht="20.25">
      <c r="A109" s="699" t="s">
        <v>0</v>
      </c>
      <c r="B109" s="699"/>
      <c r="C109" s="699"/>
      <c r="D109" s="699"/>
      <c r="E109" s="699"/>
      <c r="F109" s="699"/>
      <c r="G109" s="699"/>
    </row>
    <row r="110" spans="1:7" ht="20.25">
      <c r="A110" s="729" t="s">
        <v>123</v>
      </c>
      <c r="B110" s="729"/>
      <c r="C110" s="729"/>
      <c r="D110" s="729"/>
      <c r="E110" s="729"/>
      <c r="F110" s="729"/>
      <c r="G110" s="729"/>
    </row>
    <row r="111" spans="1:7" ht="21" thickBot="1">
      <c r="A111" s="699" t="s">
        <v>65</v>
      </c>
      <c r="B111" s="699"/>
      <c r="C111" s="699"/>
      <c r="D111" s="699"/>
      <c r="E111" s="699"/>
      <c r="F111" s="699"/>
      <c r="G111" s="699"/>
    </row>
    <row r="112" spans="1:7" ht="19.5" thickBot="1">
      <c r="A112" s="700" t="s">
        <v>3</v>
      </c>
      <c r="B112" s="701"/>
      <c r="C112" s="701"/>
      <c r="D112" s="701"/>
      <c r="E112" s="701"/>
      <c r="F112" s="701"/>
      <c r="G112" s="702"/>
    </row>
    <row r="113" spans="1:7" ht="18.75">
      <c r="A113" s="104" t="s">
        <v>4</v>
      </c>
      <c r="B113" s="105" t="s">
        <v>5</v>
      </c>
      <c r="C113" s="105" t="s">
        <v>6</v>
      </c>
      <c r="D113" s="105" t="s">
        <v>7</v>
      </c>
      <c r="E113" s="105" t="s">
        <v>8</v>
      </c>
      <c r="F113" s="105" t="s">
        <v>9</v>
      </c>
      <c r="G113" s="106" t="s">
        <v>10</v>
      </c>
    </row>
    <row r="114" spans="1:7" ht="19.5" thickBot="1">
      <c r="A114" s="107"/>
      <c r="B114" s="108" t="s">
        <v>13</v>
      </c>
      <c r="C114" s="108" t="s">
        <v>14</v>
      </c>
      <c r="D114" s="108" t="s">
        <v>15</v>
      </c>
      <c r="E114" s="108"/>
      <c r="F114" s="108"/>
      <c r="G114" s="109"/>
    </row>
    <row r="115" spans="1:7" ht="18.75">
      <c r="A115" s="110">
        <v>1</v>
      </c>
      <c r="B115" s="722" t="s">
        <v>16</v>
      </c>
      <c r="C115" s="722"/>
      <c r="D115" s="722"/>
      <c r="E115" s="722"/>
      <c r="F115" s="722"/>
      <c r="G115" s="723"/>
    </row>
    <row r="116" spans="1:7" ht="18.75">
      <c r="A116" s="117" t="s">
        <v>160</v>
      </c>
      <c r="B116" s="123" t="s">
        <v>124</v>
      </c>
      <c r="C116" s="124" t="s">
        <v>22</v>
      </c>
      <c r="D116" s="309">
        <v>1</v>
      </c>
      <c r="E116" s="125">
        <v>1181</v>
      </c>
      <c r="F116" s="126">
        <f>D116*E116</f>
        <v>1181</v>
      </c>
      <c r="G116" s="127" t="s">
        <v>161</v>
      </c>
    </row>
    <row r="117" spans="1:7" ht="18.75">
      <c r="A117" s="117" t="s">
        <v>162</v>
      </c>
      <c r="B117" s="123" t="s">
        <v>124</v>
      </c>
      <c r="C117" s="124" t="s">
        <v>22</v>
      </c>
      <c r="D117" s="124">
        <v>1</v>
      </c>
      <c r="E117" s="125">
        <v>1839.39</v>
      </c>
      <c r="F117" s="126">
        <f>D117*E117</f>
        <v>1839.39</v>
      </c>
      <c r="G117" s="127" t="s">
        <v>163</v>
      </c>
    </row>
    <row r="118" spans="1:7" ht="18.75">
      <c r="A118" s="117" t="s">
        <v>164</v>
      </c>
      <c r="B118" s="123" t="s">
        <v>124</v>
      </c>
      <c r="C118" s="124" t="s">
        <v>22</v>
      </c>
      <c r="D118" s="124">
        <v>3</v>
      </c>
      <c r="E118" s="125">
        <v>423.61</v>
      </c>
      <c r="F118" s="126">
        <f>D118*E118</f>
        <v>1270.83</v>
      </c>
      <c r="G118" s="127" t="s">
        <v>165</v>
      </c>
    </row>
    <row r="119" spans="1:7" ht="18.75">
      <c r="A119" s="117" t="s">
        <v>150</v>
      </c>
      <c r="B119" s="123" t="s">
        <v>124</v>
      </c>
      <c r="C119" s="124" t="s">
        <v>22</v>
      </c>
      <c r="D119" s="124">
        <v>40</v>
      </c>
      <c r="E119" s="125">
        <v>248.92</v>
      </c>
      <c r="F119" s="126">
        <f>D119*E119</f>
        <v>9956.8</v>
      </c>
      <c r="G119" s="127" t="s">
        <v>166</v>
      </c>
    </row>
    <row r="120" spans="1:7" ht="19.5" thickBot="1">
      <c r="A120" s="420" t="s">
        <v>101</v>
      </c>
      <c r="B120" s="421" t="s">
        <v>124</v>
      </c>
      <c r="C120" s="422" t="s">
        <v>22</v>
      </c>
      <c r="D120" s="422">
        <v>10</v>
      </c>
      <c r="E120" s="423">
        <v>73.28</v>
      </c>
      <c r="F120" s="423">
        <f>D120*E120</f>
        <v>732.8</v>
      </c>
      <c r="G120" s="424" t="s">
        <v>167</v>
      </c>
    </row>
    <row r="121" spans="1:7" ht="19.5" thickBot="1">
      <c r="A121" s="214"/>
      <c r="B121" s="215" t="s">
        <v>30</v>
      </c>
      <c r="C121" s="216" t="s">
        <v>22</v>
      </c>
      <c r="D121" s="229"/>
      <c r="E121" s="215"/>
      <c r="F121" s="217">
        <f>SUM(F116:F120)</f>
        <v>14980.82</v>
      </c>
      <c r="G121" s="218"/>
    </row>
    <row r="122" spans="1:7" ht="19.5" thickBot="1">
      <c r="A122" s="135"/>
      <c r="B122" s="136" t="s">
        <v>31</v>
      </c>
      <c r="C122" s="136"/>
      <c r="D122" s="137"/>
      <c r="E122" s="138"/>
      <c r="F122" s="139">
        <f>F121</f>
        <v>14980.82</v>
      </c>
      <c r="G122" s="140"/>
    </row>
    <row r="123" spans="1:7" ht="19.5" thickBot="1">
      <c r="A123" s="141">
        <v>2</v>
      </c>
      <c r="B123" s="142" t="s">
        <v>32</v>
      </c>
      <c r="C123" s="143" t="s">
        <v>33</v>
      </c>
      <c r="D123" s="230">
        <v>35.5</v>
      </c>
      <c r="E123" s="197"/>
      <c r="F123" s="198">
        <v>33418.74485</v>
      </c>
      <c r="G123" s="147" t="s">
        <v>34</v>
      </c>
    </row>
    <row r="124" spans="1:7" ht="19.5" thickBot="1">
      <c r="A124" s="148">
        <v>3</v>
      </c>
      <c r="B124" s="149" t="s">
        <v>36</v>
      </c>
      <c r="C124" s="150" t="s">
        <v>33</v>
      </c>
      <c r="D124" s="197">
        <v>7</v>
      </c>
      <c r="E124" s="197"/>
      <c r="F124" s="199">
        <v>1814.76</v>
      </c>
      <c r="G124" s="153" t="s">
        <v>34</v>
      </c>
    </row>
    <row r="125" spans="1:7" ht="19.5" thickBot="1">
      <c r="A125" s="154"/>
      <c r="B125" s="155" t="s">
        <v>37</v>
      </c>
      <c r="C125" s="156"/>
      <c r="D125" s="156"/>
      <c r="E125" s="157"/>
      <c r="F125" s="158">
        <f>F122+F123+F124</f>
        <v>50214.324850000005</v>
      </c>
      <c r="G125" s="159"/>
    </row>
    <row r="126" spans="1:7" ht="18.75">
      <c r="A126" s="231"/>
      <c r="B126" s="232" t="s">
        <v>38</v>
      </c>
      <c r="C126" s="233"/>
      <c r="D126" s="233"/>
      <c r="E126" s="234"/>
      <c r="F126" s="235">
        <f>F125*1.18</f>
        <v>59252.903323</v>
      </c>
      <c r="G126" s="236"/>
    </row>
    <row r="127" spans="1:7" ht="19.5" thickBot="1">
      <c r="A127" s="237" t="s">
        <v>39</v>
      </c>
      <c r="B127" s="238"/>
      <c r="C127" s="238"/>
      <c r="D127" s="239"/>
      <c r="E127" s="238"/>
      <c r="F127" s="238"/>
      <c r="G127" s="240"/>
    </row>
    <row r="128" spans="1:7" ht="18.75">
      <c r="A128" s="204" t="s">
        <v>4</v>
      </c>
      <c r="B128" s="205" t="s">
        <v>5</v>
      </c>
      <c r="C128" s="205" t="s">
        <v>6</v>
      </c>
      <c r="D128" s="205" t="s">
        <v>7</v>
      </c>
      <c r="E128" s="205" t="s">
        <v>8</v>
      </c>
      <c r="F128" s="205" t="s">
        <v>9</v>
      </c>
      <c r="G128" s="206" t="s">
        <v>10</v>
      </c>
    </row>
    <row r="129" spans="1:7" ht="19.5" thickBot="1">
      <c r="A129" s="204"/>
      <c r="B129" s="205" t="s">
        <v>13</v>
      </c>
      <c r="C129" s="205" t="s">
        <v>14</v>
      </c>
      <c r="D129" s="205" t="s">
        <v>15</v>
      </c>
      <c r="E129" s="205"/>
      <c r="F129" s="205"/>
      <c r="G129" s="241"/>
    </row>
    <row r="130" spans="1:7" ht="19.5" thickBot="1">
      <c r="A130" s="176"/>
      <c r="B130" s="177" t="s">
        <v>40</v>
      </c>
      <c r="C130" s="178"/>
      <c r="D130" s="178"/>
      <c r="E130" s="177"/>
      <c r="F130" s="179">
        <v>0</v>
      </c>
      <c r="G130" s="180"/>
    </row>
    <row r="131" spans="1:7" ht="19.5" thickBot="1">
      <c r="A131" s="181"/>
      <c r="B131" s="182" t="s">
        <v>38</v>
      </c>
      <c r="C131" s="183"/>
      <c r="D131" s="183"/>
      <c r="E131" s="182"/>
      <c r="F131" s="184">
        <f>F130*1.18</f>
        <v>0</v>
      </c>
      <c r="G131" s="185"/>
    </row>
    <row r="132" spans="1:7" ht="18.75">
      <c r="A132" s="186"/>
      <c r="B132" s="187" t="s">
        <v>41</v>
      </c>
      <c r="C132" s="186"/>
      <c r="D132"/>
      <c r="E132" s="188">
        <f>F125+F130</f>
        <v>50214.324850000005</v>
      </c>
      <c r="F132" s="188"/>
      <c r="G132" s="189"/>
    </row>
    <row r="133" spans="1:7" ht="18.75">
      <c r="A133" s="186"/>
      <c r="B133" s="187" t="s">
        <v>42</v>
      </c>
      <c r="C133" s="186"/>
      <c r="D133" s="696">
        <f>E132*1.18</f>
        <v>59252.903323</v>
      </c>
      <c r="E133" s="696"/>
      <c r="F133" s="696"/>
      <c r="G133" s="189"/>
    </row>
    <row r="134" spans="1:7" ht="20.25">
      <c r="A134" s="699" t="s">
        <v>0</v>
      </c>
      <c r="B134" s="699"/>
      <c r="C134" s="699"/>
      <c r="D134" s="699"/>
      <c r="E134" s="699"/>
      <c r="F134" s="699"/>
      <c r="G134" s="699"/>
    </row>
    <row r="135" spans="1:7" ht="20.25">
      <c r="A135" s="729" t="s">
        <v>123</v>
      </c>
      <c r="B135" s="729"/>
      <c r="C135" s="729"/>
      <c r="D135" s="729"/>
      <c r="E135" s="729"/>
      <c r="F135" s="729"/>
      <c r="G135" s="729"/>
    </row>
    <row r="136" spans="1:7" ht="21" thickBot="1">
      <c r="A136" s="699" t="s">
        <v>71</v>
      </c>
      <c r="B136" s="699"/>
      <c r="C136" s="699"/>
      <c r="D136" s="699"/>
      <c r="E136" s="699"/>
      <c r="F136" s="699"/>
      <c r="G136" s="699"/>
    </row>
    <row r="137" spans="1:7" ht="19.5" thickBot="1">
      <c r="A137" s="700" t="s">
        <v>3</v>
      </c>
      <c r="B137" s="701"/>
      <c r="C137" s="701"/>
      <c r="D137" s="701"/>
      <c r="E137" s="701"/>
      <c r="F137" s="701"/>
      <c r="G137" s="702"/>
    </row>
    <row r="138" spans="1:7" ht="18.75">
      <c r="A138" s="104" t="s">
        <v>4</v>
      </c>
      <c r="B138" s="105" t="s">
        <v>5</v>
      </c>
      <c r="C138" s="105" t="s">
        <v>6</v>
      </c>
      <c r="D138" s="105" t="s">
        <v>7</v>
      </c>
      <c r="E138" s="105" t="s">
        <v>8</v>
      </c>
      <c r="F138" s="105" t="s">
        <v>9</v>
      </c>
      <c r="G138" s="106" t="s">
        <v>10</v>
      </c>
    </row>
    <row r="139" spans="1:7" ht="19.5" thickBot="1">
      <c r="A139" s="107"/>
      <c r="B139" s="108" t="s">
        <v>13</v>
      </c>
      <c r="C139" s="108" t="s">
        <v>14</v>
      </c>
      <c r="D139" s="108" t="s">
        <v>15</v>
      </c>
      <c r="E139" s="108"/>
      <c r="F139" s="108"/>
      <c r="G139" s="109"/>
    </row>
    <row r="140" spans="1:7" ht="18.75">
      <c r="A140" s="110">
        <v>2</v>
      </c>
      <c r="B140" s="722" t="s">
        <v>16</v>
      </c>
      <c r="C140" s="722"/>
      <c r="D140" s="722"/>
      <c r="E140" s="722"/>
      <c r="F140" s="722"/>
      <c r="G140" s="723"/>
    </row>
    <row r="141" spans="1:7" ht="18.75">
      <c r="A141" s="117" t="s">
        <v>168</v>
      </c>
      <c r="B141" s="123" t="s">
        <v>124</v>
      </c>
      <c r="C141" s="124" t="s">
        <v>22</v>
      </c>
      <c r="D141" s="124">
        <v>3</v>
      </c>
      <c r="E141" s="125">
        <v>273.67</v>
      </c>
      <c r="F141" s="126">
        <f>D141*E141</f>
        <v>821.01</v>
      </c>
      <c r="G141" s="127" t="s">
        <v>169</v>
      </c>
    </row>
    <row r="142" spans="1:7" ht="19.5" thickBot="1">
      <c r="A142" s="117" t="s">
        <v>170</v>
      </c>
      <c r="B142" s="123" t="s">
        <v>124</v>
      </c>
      <c r="C142" s="124" t="s">
        <v>22</v>
      </c>
      <c r="D142" s="124">
        <v>1</v>
      </c>
      <c r="E142" s="125">
        <v>423.61</v>
      </c>
      <c r="F142" s="126">
        <f>D142*E142</f>
        <v>423.61</v>
      </c>
      <c r="G142" s="127" t="s">
        <v>171</v>
      </c>
    </row>
    <row r="143" spans="1:7" ht="19.5" thickBot="1">
      <c r="A143" s="214"/>
      <c r="B143" s="215" t="s">
        <v>30</v>
      </c>
      <c r="C143" s="216" t="s">
        <v>22</v>
      </c>
      <c r="D143" s="229"/>
      <c r="E143" s="215"/>
      <c r="F143" s="217">
        <f>SUM(F141:F142)</f>
        <v>1244.62</v>
      </c>
      <c r="G143" s="218"/>
    </row>
    <row r="144" spans="1:7" ht="19.5" thickBot="1">
      <c r="A144" s="135"/>
      <c r="B144" s="136" t="s">
        <v>31</v>
      </c>
      <c r="C144" s="136"/>
      <c r="D144" s="137"/>
      <c r="E144" s="138"/>
      <c r="F144" s="139">
        <f>F143</f>
        <v>1244.62</v>
      </c>
      <c r="G144" s="140"/>
    </row>
    <row r="145" spans="1:7" ht="19.5" thickBot="1">
      <c r="A145" s="141">
        <v>6</v>
      </c>
      <c r="B145" s="142" t="s">
        <v>32</v>
      </c>
      <c r="C145" s="143" t="s">
        <v>33</v>
      </c>
      <c r="D145" s="230">
        <v>16.2</v>
      </c>
      <c r="E145" s="197"/>
      <c r="F145" s="198">
        <v>13430.052300000001</v>
      </c>
      <c r="G145" s="147" t="s">
        <v>34</v>
      </c>
    </row>
    <row r="146" spans="1:7" ht="19.5" thickBot="1">
      <c r="A146" s="148">
        <v>7</v>
      </c>
      <c r="B146" s="149" t="s">
        <v>36</v>
      </c>
      <c r="C146" s="150" t="s">
        <v>33</v>
      </c>
      <c r="D146" s="197">
        <v>39</v>
      </c>
      <c r="E146" s="197"/>
      <c r="F146" s="198">
        <v>12067.91</v>
      </c>
      <c r="G146" s="153" t="s">
        <v>34</v>
      </c>
    </row>
    <row r="147" spans="1:7" ht="19.5" thickBot="1">
      <c r="A147" s="154"/>
      <c r="B147" s="155" t="s">
        <v>37</v>
      </c>
      <c r="C147" s="156"/>
      <c r="D147" s="156"/>
      <c r="E147" s="157"/>
      <c r="F147" s="158">
        <f>F144+F145+F146</f>
        <v>26742.582300000002</v>
      </c>
      <c r="G147" s="159"/>
    </row>
    <row r="148" spans="1:7" ht="19.5" thickBot="1">
      <c r="A148" s="160"/>
      <c r="B148" s="161" t="s">
        <v>38</v>
      </c>
      <c r="C148" s="162"/>
      <c r="D148" s="162"/>
      <c r="E148" s="163"/>
      <c r="F148" s="164">
        <f>F147*1.18</f>
        <v>31556.247114</v>
      </c>
      <c r="G148" s="165"/>
    </row>
    <row r="149" spans="1:7" ht="18.75">
      <c r="A149" s="186"/>
      <c r="B149" s="187" t="s">
        <v>41</v>
      </c>
      <c r="C149" s="186"/>
      <c r="D149"/>
      <c r="E149" s="188">
        <f>F147</f>
        <v>26742.582300000002</v>
      </c>
      <c r="F149" s="188"/>
      <c r="G149" s="189"/>
    </row>
    <row r="150" spans="1:7" ht="18.75">
      <c r="A150" s="186"/>
      <c r="B150" s="187" t="s">
        <v>42</v>
      </c>
      <c r="C150" s="186"/>
      <c r="D150" s="696">
        <f>E149*1.18</f>
        <v>31556.247114</v>
      </c>
      <c r="E150" s="696"/>
      <c r="F150" s="696"/>
      <c r="G150" s="189"/>
    </row>
    <row r="151" spans="1:7" ht="20.25">
      <c r="A151" s="699" t="s">
        <v>0</v>
      </c>
      <c r="B151" s="699"/>
      <c r="C151" s="699"/>
      <c r="D151" s="699"/>
      <c r="E151" s="699"/>
      <c r="F151" s="699"/>
      <c r="G151" s="699"/>
    </row>
    <row r="152" spans="1:7" ht="20.25">
      <c r="A152" s="729" t="s">
        <v>123</v>
      </c>
      <c r="B152" s="729"/>
      <c r="C152" s="729"/>
      <c r="D152" s="729"/>
      <c r="E152" s="729"/>
      <c r="F152" s="729"/>
      <c r="G152" s="729"/>
    </row>
    <row r="153" spans="1:7" ht="21" thickBot="1">
      <c r="A153" s="699" t="s">
        <v>74</v>
      </c>
      <c r="B153" s="699"/>
      <c r="C153" s="699"/>
      <c r="D153" s="699"/>
      <c r="E153" s="699"/>
      <c r="F153" s="699"/>
      <c r="G153" s="699"/>
    </row>
    <row r="154" spans="1:7" ht="19.5" thickBot="1">
      <c r="A154" s="700" t="s">
        <v>3</v>
      </c>
      <c r="B154" s="701"/>
      <c r="C154" s="701"/>
      <c r="D154" s="701"/>
      <c r="E154" s="701"/>
      <c r="F154" s="701"/>
      <c r="G154" s="702"/>
    </row>
    <row r="155" spans="1:7" ht="18.75">
      <c r="A155" s="104" t="s">
        <v>4</v>
      </c>
      <c r="B155" s="105" t="s">
        <v>5</v>
      </c>
      <c r="C155" s="105" t="s">
        <v>6</v>
      </c>
      <c r="D155" s="105" t="s">
        <v>7</v>
      </c>
      <c r="E155" s="105" t="s">
        <v>8</v>
      </c>
      <c r="F155" s="105" t="s">
        <v>9</v>
      </c>
      <c r="G155" s="106" t="s">
        <v>10</v>
      </c>
    </row>
    <row r="156" spans="1:7" ht="19.5" thickBot="1">
      <c r="A156" s="107"/>
      <c r="B156" s="108" t="s">
        <v>13</v>
      </c>
      <c r="C156" s="108" t="s">
        <v>14</v>
      </c>
      <c r="D156" s="108" t="s">
        <v>15</v>
      </c>
      <c r="E156" s="108"/>
      <c r="F156" s="108"/>
      <c r="G156" s="109"/>
    </row>
    <row r="157" spans="1:7" ht="18.75">
      <c r="A157" s="110">
        <v>1</v>
      </c>
      <c r="B157" s="722" t="s">
        <v>16</v>
      </c>
      <c r="C157" s="722"/>
      <c r="D157" s="722"/>
      <c r="E157" s="722"/>
      <c r="F157" s="722"/>
      <c r="G157" s="723"/>
    </row>
    <row r="158" spans="1:7" ht="18.75">
      <c r="A158" s="117" t="s">
        <v>172</v>
      </c>
      <c r="B158" s="123" t="s">
        <v>124</v>
      </c>
      <c r="C158" s="124" t="s">
        <v>22</v>
      </c>
      <c r="D158" s="124">
        <v>1</v>
      </c>
      <c r="E158" s="125">
        <v>1181</v>
      </c>
      <c r="F158" s="126">
        <f>D158*E158</f>
        <v>1181</v>
      </c>
      <c r="G158" s="127" t="s">
        <v>173</v>
      </c>
    </row>
    <row r="159" spans="1:7" ht="18.75">
      <c r="A159" s="117" t="s">
        <v>160</v>
      </c>
      <c r="B159" s="123" t="s">
        <v>124</v>
      </c>
      <c r="C159" s="124" t="s">
        <v>49</v>
      </c>
      <c r="D159" s="124">
        <v>28</v>
      </c>
      <c r="E159" s="125">
        <v>128.59</v>
      </c>
      <c r="F159" s="126">
        <f>D159*E159</f>
        <v>3600.52</v>
      </c>
      <c r="G159" s="227" t="s">
        <v>174</v>
      </c>
    </row>
    <row r="160" spans="1:7" ht="18.75">
      <c r="A160" s="117" t="s">
        <v>162</v>
      </c>
      <c r="B160" s="123" t="s">
        <v>124</v>
      </c>
      <c r="C160" s="124" t="s">
        <v>49</v>
      </c>
      <c r="D160" s="124">
        <v>2</v>
      </c>
      <c r="E160" s="125">
        <v>104.54</v>
      </c>
      <c r="F160" s="126">
        <f>D160*E160</f>
        <v>209.08</v>
      </c>
      <c r="G160" s="127" t="s">
        <v>175</v>
      </c>
    </row>
    <row r="161" spans="1:7" ht="18.75">
      <c r="A161" s="117" t="s">
        <v>164</v>
      </c>
      <c r="B161" s="123" t="s">
        <v>124</v>
      </c>
      <c r="C161" s="124" t="s">
        <v>22</v>
      </c>
      <c r="D161" s="124">
        <v>1</v>
      </c>
      <c r="E161" s="125">
        <v>6575.18</v>
      </c>
      <c r="F161" s="310">
        <f>D161*E161</f>
        <v>6575.18</v>
      </c>
      <c r="G161" s="127" t="s">
        <v>176</v>
      </c>
    </row>
    <row r="162" spans="1:7" ht="19.5" thickBot="1">
      <c r="A162" s="420" t="s">
        <v>150</v>
      </c>
      <c r="B162" s="421" t="s">
        <v>124</v>
      </c>
      <c r="C162" s="422" t="s">
        <v>22</v>
      </c>
      <c r="D162" s="422">
        <v>1</v>
      </c>
      <c r="E162" s="425">
        <v>73.28</v>
      </c>
      <c r="F162" s="423">
        <f>D162*E162</f>
        <v>73.28</v>
      </c>
      <c r="G162" s="424" t="s">
        <v>177</v>
      </c>
    </row>
    <row r="163" spans="1:7" ht="19.5" thickBot="1">
      <c r="A163" s="214"/>
      <c r="B163" s="215" t="s">
        <v>30</v>
      </c>
      <c r="C163" s="216" t="s">
        <v>22</v>
      </c>
      <c r="D163" s="229"/>
      <c r="E163" s="215"/>
      <c r="F163" s="217">
        <f>SUM(F158:F162)</f>
        <v>11639.060000000001</v>
      </c>
      <c r="G163" s="218"/>
    </row>
    <row r="164" spans="1:7" ht="19.5" thickBot="1">
      <c r="A164" s="135"/>
      <c r="B164" s="136" t="s">
        <v>31</v>
      </c>
      <c r="C164" s="136"/>
      <c r="D164" s="137"/>
      <c r="E164" s="138"/>
      <c r="F164" s="139">
        <f>F163</f>
        <v>11639.060000000001</v>
      </c>
      <c r="G164" s="140"/>
    </row>
    <row r="165" spans="1:7" ht="19.5" thickBot="1">
      <c r="A165" s="141">
        <v>3</v>
      </c>
      <c r="B165" s="142" t="s">
        <v>32</v>
      </c>
      <c r="C165" s="143" t="s">
        <v>33</v>
      </c>
      <c r="D165" s="230">
        <v>8</v>
      </c>
      <c r="E165" s="197"/>
      <c r="F165" s="198">
        <v>10125.685599999999</v>
      </c>
      <c r="G165" s="147" t="s">
        <v>34</v>
      </c>
    </row>
    <row r="166" spans="1:7" ht="19.5" thickBot="1">
      <c r="A166" s="148">
        <v>4</v>
      </c>
      <c r="B166" s="149" t="s">
        <v>36</v>
      </c>
      <c r="C166" s="150" t="s">
        <v>33</v>
      </c>
      <c r="D166" s="197">
        <v>11.8</v>
      </c>
      <c r="E166" s="197"/>
      <c r="F166" s="199">
        <v>2660.65</v>
      </c>
      <c r="G166" s="153" t="s">
        <v>34</v>
      </c>
    </row>
    <row r="167" spans="1:7" ht="19.5" thickBot="1">
      <c r="A167" s="154"/>
      <c r="B167" s="155" t="s">
        <v>37</v>
      </c>
      <c r="C167" s="156"/>
      <c r="D167" s="156"/>
      <c r="E167" s="157"/>
      <c r="F167" s="158">
        <f>F164+F165+F166</f>
        <v>24425.395600000003</v>
      </c>
      <c r="G167" s="159"/>
    </row>
    <row r="168" spans="1:7" ht="19.5" thickBot="1">
      <c r="A168" s="160"/>
      <c r="B168" s="161" t="s">
        <v>38</v>
      </c>
      <c r="C168" s="162"/>
      <c r="D168" s="162"/>
      <c r="E168" s="163"/>
      <c r="F168" s="164">
        <f>F167*1.18</f>
        <v>28821.966808</v>
      </c>
      <c r="G168" s="165"/>
    </row>
    <row r="169" spans="1:7" ht="19.5" thickBot="1">
      <c r="A169" s="200" t="s">
        <v>39</v>
      </c>
      <c r="B169" s="201"/>
      <c r="C169" s="201"/>
      <c r="D169" s="202"/>
      <c r="E169" s="201"/>
      <c r="F169" s="201"/>
      <c r="G169" s="203"/>
    </row>
    <row r="170" spans="1:7" ht="18.75">
      <c r="A170" s="204" t="s">
        <v>4</v>
      </c>
      <c r="B170" s="205" t="s">
        <v>5</v>
      </c>
      <c r="C170" s="205" t="s">
        <v>6</v>
      </c>
      <c r="D170" s="205" t="s">
        <v>7</v>
      </c>
      <c r="E170" s="205" t="s">
        <v>8</v>
      </c>
      <c r="F170" s="205" t="s">
        <v>9</v>
      </c>
      <c r="G170" s="206" t="s">
        <v>10</v>
      </c>
    </row>
    <row r="171" spans="1:7" ht="19.5" thickBot="1">
      <c r="A171" s="173"/>
      <c r="B171" s="174" t="s">
        <v>13</v>
      </c>
      <c r="C171" s="174" t="s">
        <v>14</v>
      </c>
      <c r="D171" s="174" t="s">
        <v>15</v>
      </c>
      <c r="E171" s="174"/>
      <c r="F171" s="174"/>
      <c r="G171" s="175"/>
    </row>
    <row r="172" spans="1:7" ht="19.5" thickBot="1">
      <c r="A172" s="176"/>
      <c r="B172" s="177" t="s">
        <v>40</v>
      </c>
      <c r="C172" s="178"/>
      <c r="D172" s="178"/>
      <c r="E172" s="177"/>
      <c r="F172" s="179">
        <v>0</v>
      </c>
      <c r="G172" s="180"/>
    </row>
    <row r="173" spans="1:7" ht="19.5" thickBot="1">
      <c r="A173" s="181"/>
      <c r="B173" s="182" t="s">
        <v>38</v>
      </c>
      <c r="C173" s="183"/>
      <c r="D173" s="183"/>
      <c r="E173" s="182"/>
      <c r="F173" s="184">
        <f>F172*1.18</f>
        <v>0</v>
      </c>
      <c r="G173" s="185"/>
    </row>
    <row r="174" spans="1:7" ht="18.75">
      <c r="A174" s="186"/>
      <c r="B174" s="187" t="s">
        <v>41</v>
      </c>
      <c r="C174" s="186"/>
      <c r="D174" s="188">
        <f>F167+F172</f>
        <v>24425.395600000003</v>
      </c>
      <c r="E174" s="188"/>
      <c r="F174" s="188"/>
      <c r="G174" s="189"/>
    </row>
    <row r="175" spans="1:7" ht="18.75">
      <c r="A175" s="186"/>
      <c r="B175" s="187" t="s">
        <v>42</v>
      </c>
      <c r="C175" s="186"/>
      <c r="D175" s="696">
        <f>D174*1.18</f>
        <v>28821.966808</v>
      </c>
      <c r="E175" s="696"/>
      <c r="F175" s="696"/>
      <c r="G175" s="189"/>
    </row>
    <row r="176" spans="1:7" ht="20.25">
      <c r="A176" s="699" t="s">
        <v>0</v>
      </c>
      <c r="B176" s="699"/>
      <c r="C176" s="699"/>
      <c r="D176" s="699"/>
      <c r="E176" s="699"/>
      <c r="F176" s="699"/>
      <c r="G176" s="699"/>
    </row>
    <row r="177" spans="1:7" ht="20.25">
      <c r="A177" s="729" t="s">
        <v>123</v>
      </c>
      <c r="B177" s="729"/>
      <c r="C177" s="729"/>
      <c r="D177" s="729"/>
      <c r="E177" s="729"/>
      <c r="F177" s="729"/>
      <c r="G177" s="729"/>
    </row>
    <row r="178" spans="1:7" ht="21" thickBot="1">
      <c r="A178" s="699" t="s">
        <v>80</v>
      </c>
      <c r="B178" s="699"/>
      <c r="C178" s="699"/>
      <c r="D178" s="699"/>
      <c r="E178" s="699"/>
      <c r="F178" s="699"/>
      <c r="G178" s="699"/>
    </row>
    <row r="179" spans="1:7" ht="19.5" thickBot="1">
      <c r="A179" s="700" t="s">
        <v>3</v>
      </c>
      <c r="B179" s="701"/>
      <c r="C179" s="701"/>
      <c r="D179" s="701"/>
      <c r="E179" s="701"/>
      <c r="F179" s="701"/>
      <c r="G179" s="702"/>
    </row>
    <row r="180" spans="1:7" ht="18.75">
      <c r="A180" s="104" t="s">
        <v>4</v>
      </c>
      <c r="B180" s="105" t="s">
        <v>5</v>
      </c>
      <c r="C180" s="105" t="s">
        <v>6</v>
      </c>
      <c r="D180" s="105" t="s">
        <v>7</v>
      </c>
      <c r="E180" s="105" t="s">
        <v>8</v>
      </c>
      <c r="F180" s="105" t="s">
        <v>9</v>
      </c>
      <c r="G180" s="106" t="s">
        <v>10</v>
      </c>
    </row>
    <row r="181" spans="1:7" ht="19.5" thickBot="1">
      <c r="A181" s="107"/>
      <c r="B181" s="108" t="s">
        <v>13</v>
      </c>
      <c r="C181" s="108" t="s">
        <v>14</v>
      </c>
      <c r="D181" s="108" t="s">
        <v>15</v>
      </c>
      <c r="E181" s="108"/>
      <c r="F181" s="108"/>
      <c r="G181" s="109"/>
    </row>
    <row r="182" spans="1:7" ht="18.75">
      <c r="A182" s="110">
        <v>2</v>
      </c>
      <c r="B182" s="722" t="s">
        <v>16</v>
      </c>
      <c r="C182" s="722"/>
      <c r="D182" s="722"/>
      <c r="E182" s="722"/>
      <c r="F182" s="722"/>
      <c r="G182" s="723"/>
    </row>
    <row r="183" spans="1:7" ht="19.5" thickBot="1">
      <c r="A183" s="117" t="s">
        <v>178</v>
      </c>
      <c r="B183" s="426" t="s">
        <v>124</v>
      </c>
      <c r="C183" s="124" t="s">
        <v>49</v>
      </c>
      <c r="D183" s="124">
        <v>13</v>
      </c>
      <c r="E183" s="125">
        <v>128.59</v>
      </c>
      <c r="F183" s="126">
        <f>D183*E183</f>
        <v>1671.67</v>
      </c>
      <c r="G183" s="227" t="s">
        <v>179</v>
      </c>
    </row>
    <row r="184" spans="1:7" ht="19.5" thickBot="1">
      <c r="A184" s="214"/>
      <c r="B184" s="215" t="s">
        <v>30</v>
      </c>
      <c r="C184" s="216" t="s">
        <v>22</v>
      </c>
      <c r="D184" s="229"/>
      <c r="E184" s="215"/>
      <c r="F184" s="217">
        <f>SUM(F183:F183)</f>
        <v>1671.67</v>
      </c>
      <c r="G184" s="218"/>
    </row>
    <row r="185" spans="1:7" ht="19.5" thickBot="1">
      <c r="A185" s="135"/>
      <c r="B185" s="136" t="s">
        <v>31</v>
      </c>
      <c r="C185" s="136"/>
      <c r="D185" s="137"/>
      <c r="E185" s="138"/>
      <c r="F185" s="139">
        <f>F184</f>
        <v>1671.67</v>
      </c>
      <c r="G185" s="140"/>
    </row>
    <row r="186" spans="1:7" ht="19.5" thickBot="1">
      <c r="A186" s="141">
        <v>4</v>
      </c>
      <c r="B186" s="142" t="s">
        <v>32</v>
      </c>
      <c r="C186" s="143" t="s">
        <v>33</v>
      </c>
      <c r="D186" s="230">
        <v>2</v>
      </c>
      <c r="E186" s="197"/>
      <c r="F186" s="198">
        <v>2523.6614</v>
      </c>
      <c r="G186" s="147" t="s">
        <v>34</v>
      </c>
    </row>
    <row r="187" spans="1:7" ht="19.5" thickBot="1">
      <c r="A187" s="148">
        <v>5</v>
      </c>
      <c r="B187" s="149" t="s">
        <v>36</v>
      </c>
      <c r="C187" s="150" t="s">
        <v>33</v>
      </c>
      <c r="D187" s="197">
        <v>1</v>
      </c>
      <c r="E187" s="197"/>
      <c r="F187" s="199">
        <v>1509.72</v>
      </c>
      <c r="G187" s="153" t="s">
        <v>34</v>
      </c>
    </row>
    <row r="188" spans="1:7" ht="19.5" thickBot="1">
      <c r="A188" s="154"/>
      <c r="B188" s="155" t="s">
        <v>37</v>
      </c>
      <c r="C188" s="156"/>
      <c r="D188" s="156"/>
      <c r="E188" s="157"/>
      <c r="F188" s="158">
        <f>F185+F186+F187</f>
        <v>5705.0514</v>
      </c>
      <c r="G188" s="159"/>
    </row>
    <row r="189" spans="1:7" ht="19.5" thickBot="1">
      <c r="A189" s="160"/>
      <c r="B189" s="161" t="s">
        <v>38</v>
      </c>
      <c r="C189" s="162"/>
      <c r="D189" s="162"/>
      <c r="E189" s="163"/>
      <c r="F189" s="164">
        <f>F188*1.18</f>
        <v>6731.960652</v>
      </c>
      <c r="G189" s="165"/>
    </row>
    <row r="190" spans="1:7" ht="18.75">
      <c r="A190" s="186"/>
      <c r="B190" s="187" t="s">
        <v>41</v>
      </c>
      <c r="C190" s="186"/>
      <c r="D190"/>
      <c r="E190" s="188">
        <f>F188</f>
        <v>5705.0514</v>
      </c>
      <c r="F190" s="188"/>
      <c r="G190" s="189"/>
    </row>
    <row r="191" spans="1:7" ht="18.75">
      <c r="A191" s="186"/>
      <c r="B191" s="187" t="s">
        <v>42</v>
      </c>
      <c r="C191" s="186"/>
      <c r="D191" s="696">
        <f>E190*1.18</f>
        <v>6731.960652</v>
      </c>
      <c r="E191" s="696"/>
      <c r="F191" s="696"/>
      <c r="G191" s="189"/>
    </row>
    <row r="192" spans="1:7" ht="20.25">
      <c r="A192" s="699" t="s">
        <v>0</v>
      </c>
      <c r="B192" s="699"/>
      <c r="C192" s="699"/>
      <c r="D192" s="699"/>
      <c r="E192" s="699"/>
      <c r="F192" s="699"/>
      <c r="G192" s="699"/>
    </row>
    <row r="193" spans="1:7" ht="20.25">
      <c r="A193" s="729" t="s">
        <v>123</v>
      </c>
      <c r="B193" s="729"/>
      <c r="C193" s="729"/>
      <c r="D193" s="729"/>
      <c r="E193" s="729"/>
      <c r="F193" s="729"/>
      <c r="G193" s="729"/>
    </row>
    <row r="194" spans="1:7" ht="21" thickBot="1">
      <c r="A194" s="699" t="s">
        <v>85</v>
      </c>
      <c r="B194" s="699"/>
      <c r="C194" s="699"/>
      <c r="D194" s="699"/>
      <c r="E194" s="699"/>
      <c r="F194" s="699"/>
      <c r="G194" s="699"/>
    </row>
    <row r="195" spans="1:7" ht="19.5" thickBot="1">
      <c r="A195" s="708" t="s">
        <v>3</v>
      </c>
      <c r="B195" s="709"/>
      <c r="C195" s="709"/>
      <c r="D195" s="709"/>
      <c r="E195" s="709"/>
      <c r="F195" s="709"/>
      <c r="G195" s="710"/>
    </row>
    <row r="196" spans="1:7" ht="18.75">
      <c r="A196" s="104" t="s">
        <v>4</v>
      </c>
      <c r="B196" s="105" t="s">
        <v>5</v>
      </c>
      <c r="C196" s="105" t="s">
        <v>6</v>
      </c>
      <c r="D196" s="105" t="s">
        <v>7</v>
      </c>
      <c r="E196" s="105" t="s">
        <v>8</v>
      </c>
      <c r="F196" s="105" t="s">
        <v>9</v>
      </c>
      <c r="G196" s="106" t="s">
        <v>10</v>
      </c>
    </row>
    <row r="197" spans="1:7" ht="18.75">
      <c r="A197" s="107"/>
      <c r="B197" s="108" t="s">
        <v>13</v>
      </c>
      <c r="C197" s="108" t="s">
        <v>14</v>
      </c>
      <c r="D197" s="108" t="s">
        <v>15</v>
      </c>
      <c r="E197" s="108"/>
      <c r="F197" s="108"/>
      <c r="G197" s="109"/>
    </row>
    <row r="198" spans="1:7" ht="18.75">
      <c r="A198" s="427">
        <v>39</v>
      </c>
      <c r="B198" s="428" t="s">
        <v>124</v>
      </c>
      <c r="C198" s="429" t="s">
        <v>22</v>
      </c>
      <c r="D198" s="429">
        <v>3</v>
      </c>
      <c r="E198" s="428">
        <v>273.95</v>
      </c>
      <c r="F198" s="284">
        <f>D198*E198</f>
        <v>821.8499999999999</v>
      </c>
      <c r="G198" s="430" t="s">
        <v>180</v>
      </c>
    </row>
    <row r="199" spans="1:7" ht="18.75">
      <c r="A199" s="427">
        <v>40</v>
      </c>
      <c r="B199" s="428" t="s">
        <v>124</v>
      </c>
      <c r="C199" s="429" t="s">
        <v>22</v>
      </c>
      <c r="D199" s="429">
        <v>2</v>
      </c>
      <c r="E199" s="428">
        <v>423.61</v>
      </c>
      <c r="F199" s="284">
        <f>D199*E199</f>
        <v>847.22</v>
      </c>
      <c r="G199" s="430" t="s">
        <v>181</v>
      </c>
    </row>
    <row r="200" spans="1:7" ht="18.75">
      <c r="A200" s="427">
        <v>41</v>
      </c>
      <c r="B200" s="428" t="s">
        <v>124</v>
      </c>
      <c r="C200" s="429" t="s">
        <v>19</v>
      </c>
      <c r="D200" s="429">
        <v>1.8</v>
      </c>
      <c r="E200" s="428">
        <v>97.57</v>
      </c>
      <c r="F200" s="284">
        <f>D200*E200</f>
        <v>175.626</v>
      </c>
      <c r="G200" s="430" t="s">
        <v>182</v>
      </c>
    </row>
    <row r="201" spans="1:7" ht="19.5" thickBot="1">
      <c r="A201" s="427"/>
      <c r="B201" s="431" t="s">
        <v>21</v>
      </c>
      <c r="C201" s="432" t="s">
        <v>22</v>
      </c>
      <c r="D201" s="432">
        <v>1</v>
      </c>
      <c r="E201" s="433">
        <v>16.12</v>
      </c>
      <c r="F201" s="434">
        <f>D201*E201</f>
        <v>16.12</v>
      </c>
      <c r="G201" s="435" t="s">
        <v>182</v>
      </c>
    </row>
    <row r="202" spans="1:7" ht="19.5" thickBot="1">
      <c r="A202" s="285"/>
      <c r="B202" s="286" t="s">
        <v>30</v>
      </c>
      <c r="C202" s="286"/>
      <c r="D202" s="287">
        <v>98</v>
      </c>
      <c r="E202" s="286"/>
      <c r="F202" s="288">
        <f>SUM(F198:F201)</f>
        <v>1860.8159999999998</v>
      </c>
      <c r="G202" s="289"/>
    </row>
    <row r="203" spans="1:7" ht="19.5" thickBot="1">
      <c r="A203" s="290"/>
      <c r="B203" s="286" t="s">
        <v>31</v>
      </c>
      <c r="C203" s="286"/>
      <c r="D203" s="286"/>
      <c r="E203" s="286"/>
      <c r="F203" s="288">
        <f>F202</f>
        <v>1860.8159999999998</v>
      </c>
      <c r="G203" s="291"/>
    </row>
    <row r="204" spans="1:7" ht="19.5" thickBot="1">
      <c r="A204" s="292">
        <v>6</v>
      </c>
      <c r="B204" s="293" t="s">
        <v>32</v>
      </c>
      <c r="C204" s="287" t="s">
        <v>33</v>
      </c>
      <c r="D204" s="294">
        <v>15.5</v>
      </c>
      <c r="E204" s="286"/>
      <c r="F204" s="436">
        <v>15576.240850000002</v>
      </c>
      <c r="G204" s="291" t="s">
        <v>34</v>
      </c>
    </row>
    <row r="205" spans="1:7" ht="19.5" thickBot="1">
      <c r="A205" s="296">
        <v>7</v>
      </c>
      <c r="B205" s="297" t="s">
        <v>36</v>
      </c>
      <c r="C205" s="298" t="s">
        <v>33</v>
      </c>
      <c r="D205" s="298"/>
      <c r="E205" s="299"/>
      <c r="F205" s="437">
        <v>1310.38</v>
      </c>
      <c r="G205" s="300" t="s">
        <v>34</v>
      </c>
    </row>
    <row r="206" spans="1:7" ht="19.5" thickBot="1">
      <c r="A206" s="290"/>
      <c r="B206" s="301" t="s">
        <v>37</v>
      </c>
      <c r="C206" s="286"/>
      <c r="D206" s="286"/>
      <c r="E206" s="286"/>
      <c r="F206" s="302">
        <f>F203+F204+F205</f>
        <v>18747.436850000002</v>
      </c>
      <c r="G206" s="291"/>
    </row>
    <row r="207" spans="1:7" ht="19.5" thickBot="1">
      <c r="A207" s="290"/>
      <c r="B207" s="286" t="s">
        <v>38</v>
      </c>
      <c r="C207" s="286"/>
      <c r="D207" s="286"/>
      <c r="E207" s="286"/>
      <c r="F207" s="288">
        <f>F206*1.18</f>
        <v>22121.975483000002</v>
      </c>
      <c r="G207" s="291"/>
    </row>
    <row r="208" spans="1:7" ht="19.5" thickBot="1">
      <c r="A208" s="200" t="s">
        <v>39</v>
      </c>
      <c r="B208" s="201"/>
      <c r="C208" s="201"/>
      <c r="D208" s="202"/>
      <c r="E208" s="201"/>
      <c r="F208" s="201"/>
      <c r="G208" s="203"/>
    </row>
    <row r="209" spans="1:7" ht="12.75">
      <c r="A209" s="714" t="s">
        <v>4</v>
      </c>
      <c r="B209" s="716" t="s">
        <v>90</v>
      </c>
      <c r="C209" s="718" t="s">
        <v>91</v>
      </c>
      <c r="D209" s="720" t="s">
        <v>92</v>
      </c>
      <c r="E209" s="718" t="s">
        <v>8</v>
      </c>
      <c r="F209" s="718" t="s">
        <v>9</v>
      </c>
      <c r="G209" s="706" t="s">
        <v>10</v>
      </c>
    </row>
    <row r="210" spans="1:7" ht="13.5" thickBot="1">
      <c r="A210" s="715"/>
      <c r="B210" s="717"/>
      <c r="C210" s="719"/>
      <c r="D210" s="721"/>
      <c r="E210" s="719"/>
      <c r="F210" s="719"/>
      <c r="G210" s="707"/>
    </row>
    <row r="211" spans="1:7" ht="19.5" thickBot="1">
      <c r="A211" s="292">
        <v>3</v>
      </c>
      <c r="B211" s="293" t="s">
        <v>183</v>
      </c>
      <c r="C211" s="293"/>
      <c r="D211" s="293"/>
      <c r="E211" s="286"/>
      <c r="F211" s="286"/>
      <c r="G211" s="291"/>
    </row>
    <row r="212" spans="1:7" ht="19.5" thickBot="1">
      <c r="A212" s="303">
        <v>1</v>
      </c>
      <c r="B212" s="304" t="s">
        <v>124</v>
      </c>
      <c r="C212" s="304" t="s">
        <v>19</v>
      </c>
      <c r="D212" s="304">
        <v>32</v>
      </c>
      <c r="E212" s="304">
        <v>196.06</v>
      </c>
      <c r="F212" s="305">
        <v>6273.92</v>
      </c>
      <c r="G212" s="306" t="s">
        <v>184</v>
      </c>
    </row>
    <row r="213" spans="1:7" ht="19.5" thickBot="1">
      <c r="A213" s="290"/>
      <c r="B213" s="286" t="s">
        <v>55</v>
      </c>
      <c r="C213" s="286" t="s">
        <v>19</v>
      </c>
      <c r="D213" s="286">
        <v>91.8</v>
      </c>
      <c r="E213" s="286"/>
      <c r="F213" s="288">
        <f>SUM(F212:F212)</f>
        <v>6273.92</v>
      </c>
      <c r="G213" s="291"/>
    </row>
    <row r="214" spans="1:7" ht="19.5" thickBot="1">
      <c r="A214" s="290"/>
      <c r="B214" s="301" t="s">
        <v>40</v>
      </c>
      <c r="C214" s="286"/>
      <c r="D214" s="286"/>
      <c r="E214" s="286"/>
      <c r="F214" s="302">
        <f>F213</f>
        <v>6273.92</v>
      </c>
      <c r="G214" s="291"/>
    </row>
    <row r="215" spans="1:7" ht="19.5" thickBot="1">
      <c r="A215" s="290"/>
      <c r="B215" s="286" t="s">
        <v>38</v>
      </c>
      <c r="C215" s="286"/>
      <c r="D215" s="286"/>
      <c r="E215" s="286"/>
      <c r="F215" s="288">
        <f>F214*1.18</f>
        <v>7403.2256</v>
      </c>
      <c r="G215" s="291"/>
    </row>
    <row r="216" spans="1:7" ht="18.75">
      <c r="A216" s="187"/>
      <c r="B216" s="187" t="s">
        <v>41</v>
      </c>
      <c r="C216" s="187"/>
      <c r="D216" s="307"/>
      <c r="E216" s="308">
        <f>F214+F206</f>
        <v>25021.356850000004</v>
      </c>
      <c r="F216" s="187"/>
      <c r="G216" s="187"/>
    </row>
    <row r="217" spans="1:7" ht="18.75">
      <c r="A217" s="187"/>
      <c r="B217" s="187" t="s">
        <v>42</v>
      </c>
      <c r="C217" s="187"/>
      <c r="D217" s="307">
        <f>E216*1.18</f>
        <v>29525.201083000004</v>
      </c>
      <c r="E217" s="187"/>
      <c r="F217" s="187"/>
      <c r="G217" s="187"/>
    </row>
    <row r="218" spans="1:7" ht="20.25">
      <c r="A218" s="699" t="s">
        <v>0</v>
      </c>
      <c r="B218" s="699"/>
      <c r="C218" s="699"/>
      <c r="D218" s="699"/>
      <c r="E218" s="699"/>
      <c r="F218" s="699"/>
      <c r="G218" s="699"/>
    </row>
    <row r="219" spans="1:7" ht="20.25">
      <c r="A219" s="729" t="s">
        <v>123</v>
      </c>
      <c r="B219" s="729"/>
      <c r="C219" s="729"/>
      <c r="D219" s="729"/>
      <c r="E219" s="729"/>
      <c r="F219" s="729"/>
      <c r="G219" s="729"/>
    </row>
    <row r="220" spans="1:7" ht="21" thickBot="1">
      <c r="A220" s="699" t="s">
        <v>94</v>
      </c>
      <c r="B220" s="699"/>
      <c r="C220" s="699"/>
      <c r="D220" s="699"/>
      <c r="E220" s="699"/>
      <c r="F220" s="699"/>
      <c r="G220" s="699"/>
    </row>
    <row r="221" spans="1:7" ht="19.5" thickBot="1">
      <c r="A221" s="700" t="s">
        <v>3</v>
      </c>
      <c r="B221" s="701"/>
      <c r="C221" s="701"/>
      <c r="D221" s="701"/>
      <c r="E221" s="701"/>
      <c r="F221" s="701"/>
      <c r="G221" s="702"/>
    </row>
    <row r="222" spans="1:7" ht="18.75">
      <c r="A222" s="104" t="s">
        <v>4</v>
      </c>
      <c r="B222" s="105" t="s">
        <v>5</v>
      </c>
      <c r="C222" s="105" t="s">
        <v>6</v>
      </c>
      <c r="D222" s="105" t="s">
        <v>7</v>
      </c>
      <c r="E222" s="105" t="s">
        <v>8</v>
      </c>
      <c r="F222" s="105" t="s">
        <v>9</v>
      </c>
      <c r="G222" s="106" t="s">
        <v>10</v>
      </c>
    </row>
    <row r="223" spans="1:7" ht="19.5" thickBot="1">
      <c r="A223" s="107"/>
      <c r="B223" s="108" t="s">
        <v>13</v>
      </c>
      <c r="C223" s="108" t="s">
        <v>14</v>
      </c>
      <c r="D223" s="108" t="s">
        <v>15</v>
      </c>
      <c r="E223" s="108"/>
      <c r="F223" s="108"/>
      <c r="G223" s="109"/>
    </row>
    <row r="224" spans="1:7" ht="19.5" thickBot="1">
      <c r="A224" s="219">
        <v>2</v>
      </c>
      <c r="B224" s="697" t="s">
        <v>16</v>
      </c>
      <c r="C224" s="697"/>
      <c r="D224" s="697"/>
      <c r="E224" s="697"/>
      <c r="F224" s="697"/>
      <c r="G224" s="698"/>
    </row>
    <row r="225" spans="1:7" ht="18.75">
      <c r="A225" s="117" t="s">
        <v>185</v>
      </c>
      <c r="B225" s="123" t="s">
        <v>124</v>
      </c>
      <c r="C225" s="124" t="s">
        <v>22</v>
      </c>
      <c r="D225" s="124">
        <v>1</v>
      </c>
      <c r="E225" s="125">
        <v>273.67</v>
      </c>
      <c r="F225" s="310">
        <f>D225*E225</f>
        <v>273.67</v>
      </c>
      <c r="G225" s="311" t="s">
        <v>186</v>
      </c>
    </row>
    <row r="226" spans="1:7" ht="18.75">
      <c r="A226" s="117" t="s">
        <v>187</v>
      </c>
      <c r="B226" s="123" t="s">
        <v>124</v>
      </c>
      <c r="C226" s="124" t="s">
        <v>22</v>
      </c>
      <c r="D226" s="228">
        <v>1</v>
      </c>
      <c r="E226" s="125">
        <v>698.48</v>
      </c>
      <c r="F226" s="310">
        <f>D226*E226</f>
        <v>698.48</v>
      </c>
      <c r="G226" s="311" t="s">
        <v>188</v>
      </c>
    </row>
    <row r="227" spans="1:7" ht="18.75">
      <c r="A227" s="117" t="s">
        <v>189</v>
      </c>
      <c r="B227" s="123" t="s">
        <v>124</v>
      </c>
      <c r="C227" s="124" t="s">
        <v>49</v>
      </c>
      <c r="D227" s="309">
        <v>26.8</v>
      </c>
      <c r="E227" s="125">
        <v>128.59</v>
      </c>
      <c r="F227" s="310">
        <f aca="true" t="shared" si="3" ref="F227:F235">D227*E227</f>
        <v>3446.212</v>
      </c>
      <c r="G227" s="343" t="s">
        <v>190</v>
      </c>
    </row>
    <row r="228" spans="1:7" ht="18.75">
      <c r="A228" s="117" t="s">
        <v>191</v>
      </c>
      <c r="B228" s="123" t="s">
        <v>124</v>
      </c>
      <c r="C228" s="124" t="s">
        <v>22</v>
      </c>
      <c r="D228" s="438">
        <v>4</v>
      </c>
      <c r="E228" s="125">
        <v>696.48</v>
      </c>
      <c r="F228" s="310">
        <f t="shared" si="3"/>
        <v>2785.92</v>
      </c>
      <c r="G228" s="311" t="s">
        <v>192</v>
      </c>
    </row>
    <row r="229" spans="1:7" ht="18.75">
      <c r="A229" s="117" t="s">
        <v>193</v>
      </c>
      <c r="B229" s="123" t="s">
        <v>124</v>
      </c>
      <c r="C229" s="124" t="s">
        <v>19</v>
      </c>
      <c r="D229" s="439">
        <v>4.84</v>
      </c>
      <c r="E229" s="125">
        <v>126.9</v>
      </c>
      <c r="F229" s="310">
        <f t="shared" si="3"/>
        <v>614.196</v>
      </c>
      <c r="G229" s="311" t="s">
        <v>194</v>
      </c>
    </row>
    <row r="230" spans="1:7" ht="18.75">
      <c r="A230" s="117" t="s">
        <v>195</v>
      </c>
      <c r="B230" s="123" t="s">
        <v>124</v>
      </c>
      <c r="C230" s="124" t="s">
        <v>22</v>
      </c>
      <c r="D230" s="439">
        <v>3</v>
      </c>
      <c r="E230" s="125">
        <v>6575.18</v>
      </c>
      <c r="F230" s="310">
        <f t="shared" si="3"/>
        <v>19725.54</v>
      </c>
      <c r="G230" s="311" t="s">
        <v>196</v>
      </c>
    </row>
    <row r="231" spans="1:7" ht="18.75">
      <c r="A231" s="117" t="s">
        <v>197</v>
      </c>
      <c r="B231" s="123" t="s">
        <v>124</v>
      </c>
      <c r="C231" s="124" t="s">
        <v>198</v>
      </c>
      <c r="D231" s="440">
        <v>0.024</v>
      </c>
      <c r="E231" s="125">
        <v>17918.76</v>
      </c>
      <c r="F231" s="310">
        <f t="shared" si="3"/>
        <v>430.05024</v>
      </c>
      <c r="G231" s="311" t="s">
        <v>199</v>
      </c>
    </row>
    <row r="232" spans="1:7" ht="18.75">
      <c r="A232" s="117" t="s">
        <v>200</v>
      </c>
      <c r="B232" s="123" t="s">
        <v>124</v>
      </c>
      <c r="C232" s="124" t="s">
        <v>22</v>
      </c>
      <c r="D232" s="439">
        <v>4</v>
      </c>
      <c r="E232" s="125">
        <v>73.28</v>
      </c>
      <c r="F232" s="310">
        <f t="shared" si="3"/>
        <v>293.12</v>
      </c>
      <c r="G232" s="311" t="s">
        <v>201</v>
      </c>
    </row>
    <row r="233" spans="1:7" ht="18.75">
      <c r="A233" s="117" t="s">
        <v>202</v>
      </c>
      <c r="B233" s="123" t="s">
        <v>124</v>
      </c>
      <c r="C233" s="124" t="s">
        <v>22</v>
      </c>
      <c r="D233" s="439">
        <v>4</v>
      </c>
      <c r="E233" s="125">
        <v>248.92</v>
      </c>
      <c r="F233" s="310">
        <f t="shared" si="3"/>
        <v>995.68</v>
      </c>
      <c r="G233" s="311" t="s">
        <v>203</v>
      </c>
    </row>
    <row r="234" spans="1:7" ht="18.75">
      <c r="A234" s="117" t="s">
        <v>204</v>
      </c>
      <c r="B234" s="123" t="s">
        <v>124</v>
      </c>
      <c r="C234" s="124" t="s">
        <v>49</v>
      </c>
      <c r="D234" s="439">
        <v>2.62</v>
      </c>
      <c r="E234" s="125">
        <v>101.63</v>
      </c>
      <c r="F234" s="310">
        <f t="shared" si="3"/>
        <v>266.2706</v>
      </c>
      <c r="G234" s="311" t="s">
        <v>205</v>
      </c>
    </row>
    <row r="235" spans="1:7" ht="19.5" thickBot="1">
      <c r="A235" s="117"/>
      <c r="B235" s="118" t="s">
        <v>21</v>
      </c>
      <c r="C235" s="119" t="s">
        <v>19</v>
      </c>
      <c r="D235" s="441">
        <v>0.42</v>
      </c>
      <c r="E235" s="120">
        <v>370.87</v>
      </c>
      <c r="F235" s="314">
        <f t="shared" si="3"/>
        <v>155.7654</v>
      </c>
      <c r="G235" s="315" t="s">
        <v>205</v>
      </c>
    </row>
    <row r="236" spans="1:7" ht="19.5" thickBot="1">
      <c r="A236" s="214"/>
      <c r="B236" s="215" t="s">
        <v>30</v>
      </c>
      <c r="C236" s="216" t="s">
        <v>22</v>
      </c>
      <c r="D236" s="229"/>
      <c r="E236" s="215"/>
      <c r="F236" s="217">
        <f>SUM(F225:F235)</f>
        <v>29684.90424</v>
      </c>
      <c r="G236" s="218"/>
    </row>
    <row r="237" spans="1:7" ht="19.5" thickBot="1">
      <c r="A237" s="258">
        <v>3</v>
      </c>
      <c r="B237" s="703" t="s">
        <v>206</v>
      </c>
      <c r="C237" s="704"/>
      <c r="D237" s="704"/>
      <c r="E237" s="704"/>
      <c r="F237" s="704"/>
      <c r="G237" s="705"/>
    </row>
    <row r="238" spans="1:7" ht="19.5" thickBot="1">
      <c r="A238" s="326">
        <v>1</v>
      </c>
      <c r="B238" s="329" t="s">
        <v>124</v>
      </c>
      <c r="C238" s="328" t="s">
        <v>22</v>
      </c>
      <c r="D238" s="442">
        <v>1</v>
      </c>
      <c r="E238" s="443"/>
      <c r="F238" s="330">
        <v>18390.15</v>
      </c>
      <c r="G238" s="444" t="s">
        <v>99</v>
      </c>
    </row>
    <row r="239" spans="1:7" ht="19.5" thickBot="1">
      <c r="A239" s="415"/>
      <c r="B239" s="282" t="s">
        <v>55</v>
      </c>
      <c r="C239" s="216" t="s">
        <v>22</v>
      </c>
      <c r="D239" s="416">
        <f>SUM(D238)</f>
        <v>1</v>
      </c>
      <c r="E239" s="215"/>
      <c r="F239" s="217">
        <f>SUM(F238:F238)</f>
        <v>18390.15</v>
      </c>
      <c r="G239" s="218"/>
    </row>
    <row r="240" spans="1:7" ht="19.5" thickBot="1">
      <c r="A240" s="445">
        <v>4</v>
      </c>
      <c r="B240" s="757" t="s">
        <v>207</v>
      </c>
      <c r="C240" s="758"/>
      <c r="D240" s="758"/>
      <c r="E240" s="758"/>
      <c r="F240" s="758"/>
      <c r="G240" s="759"/>
    </row>
    <row r="241" spans="1:7" ht="19.5" thickBot="1">
      <c r="A241" s="446">
        <v>2</v>
      </c>
      <c r="B241" s="421" t="s">
        <v>208</v>
      </c>
      <c r="C241" s="447" t="s">
        <v>22</v>
      </c>
      <c r="D241" s="448">
        <v>1</v>
      </c>
      <c r="E241" s="449"/>
      <c r="F241" s="450">
        <v>213918.79</v>
      </c>
      <c r="G241" s="451" t="s">
        <v>99</v>
      </c>
    </row>
    <row r="242" spans="1:7" ht="19.5" thickBot="1">
      <c r="A242" s="214"/>
      <c r="B242" s="215" t="s">
        <v>55</v>
      </c>
      <c r="C242" s="216" t="s">
        <v>22</v>
      </c>
      <c r="D242" s="416">
        <f>SUM(D241:D241)</f>
        <v>1</v>
      </c>
      <c r="E242" s="215"/>
      <c r="F242" s="217">
        <f>SUM(F241:F241)</f>
        <v>213918.79</v>
      </c>
      <c r="G242" s="218"/>
    </row>
    <row r="243" spans="1:7" ht="19.5" thickBot="1">
      <c r="A243" s="316"/>
      <c r="B243" s="317" t="s">
        <v>31</v>
      </c>
      <c r="C243" s="317"/>
      <c r="D243" s="193"/>
      <c r="E243" s="317"/>
      <c r="F243" s="195">
        <f>F236+F239+F242</f>
        <v>261993.84424</v>
      </c>
      <c r="G243" s="318"/>
    </row>
    <row r="244" spans="1:7" ht="19.5" thickBot="1">
      <c r="A244" s="319">
        <v>5</v>
      </c>
      <c r="B244" s="320" t="s">
        <v>32</v>
      </c>
      <c r="C244" s="321" t="s">
        <v>33</v>
      </c>
      <c r="D244" s="452">
        <v>14.7</v>
      </c>
      <c r="E244" s="322"/>
      <c r="F244" s="323">
        <v>11723</v>
      </c>
      <c r="G244" s="324" t="s">
        <v>34</v>
      </c>
    </row>
    <row r="245" spans="1:7" ht="19.5" thickBot="1">
      <c r="A245" s="148">
        <v>6</v>
      </c>
      <c r="B245" s="149" t="s">
        <v>36</v>
      </c>
      <c r="C245" s="150" t="s">
        <v>33</v>
      </c>
      <c r="D245" s="197">
        <v>9.5</v>
      </c>
      <c r="E245" s="197"/>
      <c r="F245" s="199">
        <v>4793.81</v>
      </c>
      <c r="G245" s="153" t="s">
        <v>34</v>
      </c>
    </row>
    <row r="246" spans="1:7" ht="19.5" thickBot="1">
      <c r="A246" s="154"/>
      <c r="B246" s="155" t="s">
        <v>37</v>
      </c>
      <c r="C246" s="156"/>
      <c r="D246" s="156"/>
      <c r="E246" s="157"/>
      <c r="F246" s="158">
        <f>F243+F244+F245</f>
        <v>278510.65424</v>
      </c>
      <c r="G246" s="159"/>
    </row>
    <row r="247" spans="1:7" ht="19.5" thickBot="1">
      <c r="A247" s="160"/>
      <c r="B247" s="161" t="s">
        <v>38</v>
      </c>
      <c r="C247" s="162"/>
      <c r="D247" s="162"/>
      <c r="E247" s="163"/>
      <c r="F247" s="164">
        <f>F246*1.18</f>
        <v>328642.5720032</v>
      </c>
      <c r="G247" s="165"/>
    </row>
    <row r="248" spans="1:7" ht="19.5" thickBot="1">
      <c r="A248" s="200" t="s">
        <v>39</v>
      </c>
      <c r="B248" s="201"/>
      <c r="C248" s="201"/>
      <c r="D248" s="202"/>
      <c r="E248" s="201"/>
      <c r="F248" s="201"/>
      <c r="G248" s="203"/>
    </row>
    <row r="249" spans="1:7" ht="18.75">
      <c r="A249" s="204" t="s">
        <v>4</v>
      </c>
      <c r="B249" s="205" t="s">
        <v>5</v>
      </c>
      <c r="C249" s="205" t="s">
        <v>6</v>
      </c>
      <c r="D249" s="205" t="s">
        <v>7</v>
      </c>
      <c r="E249" s="205" t="s">
        <v>8</v>
      </c>
      <c r="F249" s="205" t="s">
        <v>9</v>
      </c>
      <c r="G249" s="206" t="s">
        <v>10</v>
      </c>
    </row>
    <row r="250" spans="1:7" ht="19.5" thickBot="1">
      <c r="A250" s="204"/>
      <c r="B250" s="205" t="s">
        <v>13</v>
      </c>
      <c r="C250" s="205" t="s">
        <v>14</v>
      </c>
      <c r="D250" s="205" t="s">
        <v>15</v>
      </c>
      <c r="E250" s="205"/>
      <c r="F250" s="205"/>
      <c r="G250" s="241"/>
    </row>
    <row r="251" spans="1:7" ht="19.5" thickBot="1">
      <c r="A251" s="141">
        <v>2</v>
      </c>
      <c r="B251" s="760" t="s">
        <v>112</v>
      </c>
      <c r="C251" s="704"/>
      <c r="D251" s="704"/>
      <c r="E251" s="704"/>
      <c r="F251" s="704"/>
      <c r="G251" s="705"/>
    </row>
    <row r="252" spans="1:7" ht="19.5" thickBot="1">
      <c r="A252" s="446">
        <v>3</v>
      </c>
      <c r="B252" s="421" t="s">
        <v>124</v>
      </c>
      <c r="C252" s="422" t="s">
        <v>19</v>
      </c>
      <c r="D252" s="453">
        <v>0.72</v>
      </c>
      <c r="E252" s="425">
        <v>70.2</v>
      </c>
      <c r="F252" s="454">
        <f>D252*E252</f>
        <v>50.544</v>
      </c>
      <c r="G252" s="455" t="s">
        <v>209</v>
      </c>
    </row>
    <row r="253" spans="1:7" ht="19.5" thickBot="1">
      <c r="A253" s="214"/>
      <c r="B253" s="215" t="s">
        <v>55</v>
      </c>
      <c r="C253" s="216" t="s">
        <v>19</v>
      </c>
      <c r="D253" s="216">
        <f>SUM(D252:D252)</f>
        <v>0.72</v>
      </c>
      <c r="E253" s="215"/>
      <c r="F253" s="217">
        <f>SUM(F252:F252)</f>
        <v>50.544</v>
      </c>
      <c r="G253" s="218"/>
    </row>
    <row r="254" spans="1:7" ht="19.5" thickBot="1">
      <c r="A254" s="456">
        <v>3</v>
      </c>
      <c r="B254" s="242" t="s">
        <v>210</v>
      </c>
      <c r="C254" s="243"/>
      <c r="D254" s="243"/>
      <c r="E254" s="243"/>
      <c r="F254" s="243"/>
      <c r="G254" s="244"/>
    </row>
    <row r="255" spans="1:7" ht="18.75">
      <c r="A255" s="208">
        <v>3</v>
      </c>
      <c r="B255" s="123" t="s">
        <v>211</v>
      </c>
      <c r="C255" s="210" t="s">
        <v>19</v>
      </c>
      <c r="D255" s="210">
        <v>40</v>
      </c>
      <c r="E255" s="209">
        <v>66.17</v>
      </c>
      <c r="F255" s="212">
        <f aca="true" t="shared" si="4" ref="F255:F260">D255*E255</f>
        <v>2646.8</v>
      </c>
      <c r="G255" s="457" t="s">
        <v>212</v>
      </c>
    </row>
    <row r="256" spans="1:7" ht="18.75">
      <c r="A256" s="208">
        <v>4</v>
      </c>
      <c r="B256" s="123" t="s">
        <v>211</v>
      </c>
      <c r="C256" s="210" t="s">
        <v>19</v>
      </c>
      <c r="D256" s="210">
        <v>0.1</v>
      </c>
      <c r="E256" s="209">
        <v>977.9</v>
      </c>
      <c r="F256" s="212">
        <f t="shared" si="4"/>
        <v>97.79</v>
      </c>
      <c r="G256" s="457" t="s">
        <v>213</v>
      </c>
    </row>
    <row r="257" spans="1:7" ht="18.75">
      <c r="A257" s="208">
        <v>5</v>
      </c>
      <c r="B257" s="123" t="s">
        <v>211</v>
      </c>
      <c r="C257" s="210" t="s">
        <v>22</v>
      </c>
      <c r="D257" s="210">
        <v>1</v>
      </c>
      <c r="E257" s="209">
        <v>366.59</v>
      </c>
      <c r="F257" s="212">
        <f t="shared" si="4"/>
        <v>366.59</v>
      </c>
      <c r="G257" s="457" t="s">
        <v>214</v>
      </c>
    </row>
    <row r="258" spans="1:7" ht="18.75">
      <c r="A258" s="208">
        <v>6</v>
      </c>
      <c r="B258" s="123" t="s">
        <v>211</v>
      </c>
      <c r="C258" s="210" t="s">
        <v>19</v>
      </c>
      <c r="D258" s="210">
        <v>0.045</v>
      </c>
      <c r="E258" s="209">
        <v>463.93</v>
      </c>
      <c r="F258" s="212">
        <f t="shared" si="4"/>
        <v>20.87685</v>
      </c>
      <c r="G258" s="457" t="s">
        <v>215</v>
      </c>
    </row>
    <row r="259" spans="1:7" ht="18.75">
      <c r="A259" s="208">
        <v>7</v>
      </c>
      <c r="B259" s="123" t="s">
        <v>211</v>
      </c>
      <c r="C259" s="210" t="s">
        <v>19</v>
      </c>
      <c r="D259" s="210">
        <v>1.37</v>
      </c>
      <c r="E259" s="209">
        <v>173.65</v>
      </c>
      <c r="F259" s="212">
        <f t="shared" si="4"/>
        <v>237.90050000000002</v>
      </c>
      <c r="G259" s="457" t="s">
        <v>216</v>
      </c>
    </row>
    <row r="260" spans="1:7" ht="19.5" thickBot="1">
      <c r="A260" s="245"/>
      <c r="B260" s="123" t="s">
        <v>211</v>
      </c>
      <c r="C260" s="247" t="s">
        <v>19</v>
      </c>
      <c r="D260" s="247">
        <v>4.01</v>
      </c>
      <c r="E260" s="246">
        <v>196.06</v>
      </c>
      <c r="F260" s="250">
        <f t="shared" si="4"/>
        <v>786.2006</v>
      </c>
      <c r="G260" s="458" t="s">
        <v>217</v>
      </c>
    </row>
    <row r="261" spans="1:7" ht="19.5" thickBot="1">
      <c r="A261" s="331"/>
      <c r="B261" s="332" t="s">
        <v>55</v>
      </c>
      <c r="C261" s="332"/>
      <c r="D261" s="332"/>
      <c r="E261" s="332"/>
      <c r="F261" s="217">
        <f>SUM(F255:F260)</f>
        <v>4156.157950000001</v>
      </c>
      <c r="G261" s="333"/>
    </row>
    <row r="262" spans="1:7" ht="19.5" thickBot="1">
      <c r="A262" s="334"/>
      <c r="B262" s="335" t="s">
        <v>40</v>
      </c>
      <c r="C262" s="336"/>
      <c r="D262" s="336"/>
      <c r="E262" s="335"/>
      <c r="F262" s="337">
        <f>F261+F253</f>
        <v>4206.701950000001</v>
      </c>
      <c r="G262" s="338"/>
    </row>
    <row r="263" spans="1:7" ht="19.5" thickBot="1">
      <c r="A263" s="181"/>
      <c r="B263" s="182" t="s">
        <v>38</v>
      </c>
      <c r="C263" s="183"/>
      <c r="D263" s="183"/>
      <c r="E263" s="182"/>
      <c r="F263" s="184">
        <f>F262*1.18</f>
        <v>4963.908301</v>
      </c>
      <c r="G263" s="185"/>
    </row>
    <row r="264" spans="1:7" ht="18.75">
      <c r="A264" s="186"/>
      <c r="B264" s="187" t="s">
        <v>41</v>
      </c>
      <c r="C264" s="186"/>
      <c r="D264" s="188">
        <f>F246+F262</f>
        <v>282717.35619</v>
      </c>
      <c r="E264" s="188"/>
      <c r="F264" s="188"/>
      <c r="G264" s="189"/>
    </row>
    <row r="265" spans="1:7" ht="18.75">
      <c r="A265" s="186"/>
      <c r="B265" s="187" t="s">
        <v>42</v>
      </c>
      <c r="C265" s="186"/>
      <c r="D265" s="696">
        <f>D264*1.18</f>
        <v>333606.4803042</v>
      </c>
      <c r="E265" s="696"/>
      <c r="F265" s="696"/>
      <c r="G265" s="189"/>
    </row>
    <row r="266" spans="1:7" ht="20.25">
      <c r="A266" s="699" t="s">
        <v>0</v>
      </c>
      <c r="B266" s="699"/>
      <c r="C266" s="699"/>
      <c r="D266" s="699"/>
      <c r="E266" s="699"/>
      <c r="F266" s="699"/>
      <c r="G266" s="699"/>
    </row>
    <row r="267" spans="1:7" ht="20.25">
      <c r="A267" s="729" t="s">
        <v>123</v>
      </c>
      <c r="B267" s="729"/>
      <c r="C267" s="729"/>
      <c r="D267" s="729"/>
      <c r="E267" s="729"/>
      <c r="F267" s="729"/>
      <c r="G267" s="729"/>
    </row>
    <row r="268" spans="1:7" ht="21" thickBot="1">
      <c r="A268" s="699" t="s">
        <v>100</v>
      </c>
      <c r="B268" s="699"/>
      <c r="C268" s="699"/>
      <c r="D268" s="699"/>
      <c r="E268" s="699"/>
      <c r="F268" s="699"/>
      <c r="G268" s="699"/>
    </row>
    <row r="269" spans="1:7" ht="19.5" thickBot="1">
      <c r="A269" s="700" t="s">
        <v>3</v>
      </c>
      <c r="B269" s="701"/>
      <c r="C269" s="701"/>
      <c r="D269" s="701"/>
      <c r="E269" s="701"/>
      <c r="F269" s="701"/>
      <c r="G269" s="702"/>
    </row>
    <row r="270" spans="1:7" ht="18.75">
      <c r="A270" s="104" t="s">
        <v>4</v>
      </c>
      <c r="B270" s="105" t="s">
        <v>5</v>
      </c>
      <c r="C270" s="105" t="s">
        <v>6</v>
      </c>
      <c r="D270" s="105" t="s">
        <v>7</v>
      </c>
      <c r="E270" s="105" t="s">
        <v>8</v>
      </c>
      <c r="F270" s="105" t="s">
        <v>9</v>
      </c>
      <c r="G270" s="106" t="s">
        <v>10</v>
      </c>
    </row>
    <row r="271" spans="1:7" ht="19.5" thickBot="1">
      <c r="A271" s="339"/>
      <c r="B271" s="340" t="s">
        <v>13</v>
      </c>
      <c r="C271" s="340" t="s">
        <v>14</v>
      </c>
      <c r="D271" s="340" t="s">
        <v>15</v>
      </c>
      <c r="E271" s="340"/>
      <c r="F271" s="340"/>
      <c r="G271" s="341"/>
    </row>
    <row r="272" spans="1:7" ht="19.5" thickBot="1">
      <c r="A272" s="219">
        <v>2</v>
      </c>
      <c r="B272" s="697" t="s">
        <v>16</v>
      </c>
      <c r="C272" s="697"/>
      <c r="D272" s="697"/>
      <c r="E272" s="697"/>
      <c r="F272" s="697"/>
      <c r="G272" s="698"/>
    </row>
    <row r="273" spans="1:7" ht="18.75">
      <c r="A273" s="117" t="s">
        <v>135</v>
      </c>
      <c r="B273" s="125" t="s">
        <v>124</v>
      </c>
      <c r="C273" s="124" t="s">
        <v>19</v>
      </c>
      <c r="D273" s="124">
        <v>0.4</v>
      </c>
      <c r="E273" s="125">
        <v>1016.43</v>
      </c>
      <c r="F273" s="126">
        <f>D273*E273</f>
        <v>406.572</v>
      </c>
      <c r="G273" s="311" t="s">
        <v>218</v>
      </c>
    </row>
    <row r="274" spans="1:7" ht="18.75">
      <c r="A274" s="117" t="s">
        <v>137</v>
      </c>
      <c r="B274" s="125" t="s">
        <v>124</v>
      </c>
      <c r="C274" s="124" t="s">
        <v>22</v>
      </c>
      <c r="D274" s="228">
        <v>1</v>
      </c>
      <c r="E274" s="125">
        <v>698.48</v>
      </c>
      <c r="F274" s="126">
        <f>D274*E274</f>
        <v>698.48</v>
      </c>
      <c r="G274" s="311" t="s">
        <v>219</v>
      </c>
    </row>
    <row r="275" spans="1:7" ht="18.75">
      <c r="A275" s="117" t="s">
        <v>140</v>
      </c>
      <c r="B275" s="125" t="s">
        <v>124</v>
      </c>
      <c r="C275" s="124" t="s">
        <v>22</v>
      </c>
      <c r="D275" s="124">
        <v>2</v>
      </c>
      <c r="E275" s="125">
        <v>73.28</v>
      </c>
      <c r="F275" s="310">
        <f>D275*E275</f>
        <v>146.56</v>
      </c>
      <c r="G275" s="311" t="s">
        <v>220</v>
      </c>
    </row>
    <row r="276" spans="1:7" ht="18.75">
      <c r="A276" s="117" t="s">
        <v>142</v>
      </c>
      <c r="B276" s="125" t="s">
        <v>124</v>
      </c>
      <c r="C276" s="124" t="s">
        <v>49</v>
      </c>
      <c r="D276" s="124">
        <v>5.2</v>
      </c>
      <c r="E276" s="125">
        <v>128.59</v>
      </c>
      <c r="F276" s="310">
        <f>D276*E276</f>
        <v>668.668</v>
      </c>
      <c r="G276" s="343" t="s">
        <v>221</v>
      </c>
    </row>
    <row r="277" spans="1:7" ht="19.5" thickBot="1">
      <c r="A277" s="117" t="s">
        <v>95</v>
      </c>
      <c r="B277" s="125" t="s">
        <v>124</v>
      </c>
      <c r="C277" s="124" t="s">
        <v>22</v>
      </c>
      <c r="D277" s="124">
        <v>1</v>
      </c>
      <c r="E277" s="125">
        <v>423.61</v>
      </c>
      <c r="F277" s="310">
        <f>D277*E277</f>
        <v>423.61</v>
      </c>
      <c r="G277" s="311" t="s">
        <v>222</v>
      </c>
    </row>
    <row r="278" spans="1:7" ht="19.5" thickBot="1">
      <c r="A278" s="345"/>
      <c r="B278" s="346" t="s">
        <v>30</v>
      </c>
      <c r="C278" s="143" t="s">
        <v>22</v>
      </c>
      <c r="D278" s="347"/>
      <c r="E278" s="346"/>
      <c r="F278" s="348">
        <f>SUM(F273:F277)</f>
        <v>2343.8900000000003</v>
      </c>
      <c r="G278" s="349"/>
    </row>
    <row r="279" spans="1:7" ht="19.5" thickBot="1">
      <c r="A279" s="459">
        <v>3</v>
      </c>
      <c r="B279" s="752" t="s">
        <v>207</v>
      </c>
      <c r="C279" s="753"/>
      <c r="D279" s="753"/>
      <c r="E279" s="753"/>
      <c r="F279" s="753"/>
      <c r="G279" s="754"/>
    </row>
    <row r="280" spans="1:7" ht="19.5" thickBot="1">
      <c r="A280" s="460">
        <v>1</v>
      </c>
      <c r="B280" s="372" t="s">
        <v>223</v>
      </c>
      <c r="C280" s="113" t="s">
        <v>22</v>
      </c>
      <c r="D280" s="461">
        <v>1</v>
      </c>
      <c r="E280" s="462"/>
      <c r="F280" s="463">
        <f>105127.92+107589.36</f>
        <v>212717.28</v>
      </c>
      <c r="G280" s="464" t="s">
        <v>99</v>
      </c>
    </row>
    <row r="281" spans="1:7" ht="19.5" thickBot="1">
      <c r="A281" s="465"/>
      <c r="B281" s="466" t="s">
        <v>55</v>
      </c>
      <c r="C281" s="467" t="s">
        <v>22</v>
      </c>
      <c r="D281" s="468">
        <f>SUM(D280)</f>
        <v>1</v>
      </c>
      <c r="E281" s="469"/>
      <c r="F281" s="470">
        <f>SUM(F280:F280)</f>
        <v>212717.28</v>
      </c>
      <c r="G281" s="471"/>
    </row>
    <row r="282" spans="1:7" ht="19.5" thickBot="1">
      <c r="A282" s="350"/>
      <c r="B282" s="351" t="s">
        <v>31</v>
      </c>
      <c r="C282" s="351"/>
      <c r="D282" s="143"/>
      <c r="E282" s="351"/>
      <c r="F282" s="348">
        <f>F281+F278</f>
        <v>215061.17</v>
      </c>
      <c r="G282" s="352"/>
    </row>
    <row r="283" spans="1:7" ht="19.5" thickBot="1">
      <c r="A283" s="353">
        <v>4</v>
      </c>
      <c r="B283" s="320" t="s">
        <v>32</v>
      </c>
      <c r="C283" s="321" t="s">
        <v>33</v>
      </c>
      <c r="D283" s="354"/>
      <c r="E283" s="354"/>
      <c r="F283" s="355">
        <v>0</v>
      </c>
      <c r="G283" s="324"/>
    </row>
    <row r="284" spans="1:7" ht="19.5" thickBot="1">
      <c r="A284" s="148">
        <v>5</v>
      </c>
      <c r="B284" s="149" t="s">
        <v>36</v>
      </c>
      <c r="C284" s="150" t="s">
        <v>33</v>
      </c>
      <c r="D284" s="356"/>
      <c r="E284" s="356"/>
      <c r="F284" s="357">
        <v>5393.9800000000005</v>
      </c>
      <c r="G284" s="153" t="s">
        <v>34</v>
      </c>
    </row>
    <row r="285" spans="1:7" ht="19.5" thickBot="1">
      <c r="A285" s="154"/>
      <c r="B285" s="155" t="s">
        <v>37</v>
      </c>
      <c r="C285" s="156"/>
      <c r="D285" s="156"/>
      <c r="E285" s="157"/>
      <c r="F285" s="158">
        <f>F282+F283+F284</f>
        <v>220455.15000000002</v>
      </c>
      <c r="G285" s="159"/>
    </row>
    <row r="286" spans="1:7" ht="19.5" thickBot="1">
      <c r="A286" s="160"/>
      <c r="B286" s="161" t="s">
        <v>38</v>
      </c>
      <c r="C286" s="162"/>
      <c r="D286" s="162"/>
      <c r="E286" s="163"/>
      <c r="F286" s="164">
        <f>F285*1.18</f>
        <v>260137.07700000002</v>
      </c>
      <c r="G286" s="165"/>
    </row>
    <row r="287" spans="1:7" ht="19.5" thickBot="1">
      <c r="A287" s="200" t="s">
        <v>39</v>
      </c>
      <c r="B287" s="201"/>
      <c r="C287" s="201"/>
      <c r="D287" s="202"/>
      <c r="E287" s="201"/>
      <c r="F287" s="201"/>
      <c r="G287" s="203"/>
    </row>
    <row r="288" spans="1:7" ht="18.75">
      <c r="A288" s="204" t="s">
        <v>4</v>
      </c>
      <c r="B288" s="205" t="s">
        <v>5</v>
      </c>
      <c r="C288" s="205" t="s">
        <v>6</v>
      </c>
      <c r="D288" s="205" t="s">
        <v>7</v>
      </c>
      <c r="E288" s="205" t="s">
        <v>8</v>
      </c>
      <c r="F288" s="205" t="s">
        <v>9</v>
      </c>
      <c r="G288" s="206" t="s">
        <v>10</v>
      </c>
    </row>
    <row r="289" spans="1:7" ht="19.5" thickBot="1">
      <c r="A289" s="204"/>
      <c r="B289" s="205" t="s">
        <v>13</v>
      </c>
      <c r="C289" s="205" t="s">
        <v>14</v>
      </c>
      <c r="D289" s="205" t="s">
        <v>15</v>
      </c>
      <c r="E289" s="205"/>
      <c r="F289" s="205"/>
      <c r="G289" s="241"/>
    </row>
    <row r="290" spans="1:7" ht="19.5" thickBot="1">
      <c r="A290" s="368">
        <v>2</v>
      </c>
      <c r="B290" s="689" t="s">
        <v>224</v>
      </c>
      <c r="C290" s="689"/>
      <c r="D290" s="689"/>
      <c r="E290" s="689"/>
      <c r="F290" s="689"/>
      <c r="G290" s="690"/>
    </row>
    <row r="291" spans="1:7" ht="19.5" thickBot="1">
      <c r="A291" s="380">
        <v>1</v>
      </c>
      <c r="B291" s="472" t="s">
        <v>124</v>
      </c>
      <c r="C291" s="473" t="s">
        <v>49</v>
      </c>
      <c r="D291" s="473">
        <v>27</v>
      </c>
      <c r="E291" s="474">
        <v>305.01</v>
      </c>
      <c r="F291" s="475">
        <f>D291*E291</f>
        <v>8235.27</v>
      </c>
      <c r="G291" s="476" t="s">
        <v>225</v>
      </c>
    </row>
    <row r="292" spans="1:7" ht="19.5" thickBot="1">
      <c r="A292" s="477"/>
      <c r="B292" s="478" t="s">
        <v>55</v>
      </c>
      <c r="C292" s="143" t="s">
        <v>49</v>
      </c>
      <c r="D292" s="143">
        <f>SUM(D291:D291)</f>
        <v>27</v>
      </c>
      <c r="E292" s="346"/>
      <c r="F292" s="348">
        <f>SUM(F291:F291)</f>
        <v>8235.27</v>
      </c>
      <c r="G292" s="349"/>
    </row>
    <row r="293" spans="1:7" ht="19.5" thickBot="1">
      <c r="A293" s="479">
        <v>3</v>
      </c>
      <c r="B293" s="755" t="s">
        <v>226</v>
      </c>
      <c r="C293" s="755"/>
      <c r="D293" s="755"/>
      <c r="E293" s="755"/>
      <c r="F293" s="755"/>
      <c r="G293" s="756"/>
    </row>
    <row r="294" spans="1:7" ht="18.75">
      <c r="A294" s="460">
        <v>1</v>
      </c>
      <c r="B294" s="114" t="s">
        <v>211</v>
      </c>
      <c r="C294" s="113" t="s">
        <v>19</v>
      </c>
      <c r="D294" s="113">
        <v>18.9</v>
      </c>
      <c r="E294" s="114">
        <v>239.2</v>
      </c>
      <c r="F294" s="480">
        <f>D294*E294</f>
        <v>4520.879999999999</v>
      </c>
      <c r="G294" s="481" t="s">
        <v>227</v>
      </c>
    </row>
    <row r="295" spans="1:7" ht="18.75">
      <c r="A295" s="376">
        <v>2</v>
      </c>
      <c r="B295" s="125" t="s">
        <v>211</v>
      </c>
      <c r="C295" s="124" t="s">
        <v>19</v>
      </c>
      <c r="D295" s="124">
        <v>25.56</v>
      </c>
      <c r="E295" s="125">
        <v>94.34</v>
      </c>
      <c r="F295" s="378">
        <f>D295*E295</f>
        <v>2411.3304</v>
      </c>
      <c r="G295" s="343" t="s">
        <v>228</v>
      </c>
    </row>
    <row r="296" spans="1:7" ht="18.75">
      <c r="A296" s="376">
        <v>3</v>
      </c>
      <c r="B296" s="125" t="s">
        <v>211</v>
      </c>
      <c r="C296" s="482" t="s">
        <v>49</v>
      </c>
      <c r="D296" s="482">
        <v>27</v>
      </c>
      <c r="E296" s="483">
        <v>47.3805</v>
      </c>
      <c r="F296" s="483">
        <f>D296*E296</f>
        <v>1279.2735</v>
      </c>
      <c r="G296" s="213" t="s">
        <v>229</v>
      </c>
    </row>
    <row r="297" spans="1:7" ht="18.75">
      <c r="A297" s="376">
        <v>4</v>
      </c>
      <c r="B297" s="125" t="s">
        <v>211</v>
      </c>
      <c r="C297" s="484" t="s">
        <v>19</v>
      </c>
      <c r="D297" s="484">
        <v>3.24</v>
      </c>
      <c r="E297" s="485">
        <v>48.06</v>
      </c>
      <c r="F297" s="486">
        <f>D297*E297</f>
        <v>155.7144</v>
      </c>
      <c r="G297" s="487" t="s">
        <v>229</v>
      </c>
    </row>
    <row r="298" spans="1:7" ht="19.5" thickBot="1">
      <c r="A298" s="488">
        <v>5</v>
      </c>
      <c r="B298" s="125" t="s">
        <v>211</v>
      </c>
      <c r="C298" s="447" t="s">
        <v>19</v>
      </c>
      <c r="D298" s="447">
        <v>3.332</v>
      </c>
      <c r="E298" s="489">
        <v>199.65</v>
      </c>
      <c r="F298" s="490">
        <f>D298*E298</f>
        <v>665.2338</v>
      </c>
      <c r="G298" s="491" t="s">
        <v>230</v>
      </c>
    </row>
    <row r="299" spans="1:7" ht="19.5" thickBot="1">
      <c r="A299" s="380"/>
      <c r="B299" s="492" t="s">
        <v>55</v>
      </c>
      <c r="C299" s="492"/>
      <c r="D299" s="492"/>
      <c r="E299" s="492"/>
      <c r="F299" s="348">
        <f>SUM(F294:F298)</f>
        <v>9032.4321</v>
      </c>
      <c r="G299" s="333"/>
    </row>
    <row r="300" spans="1:7" ht="19.5" thickBot="1">
      <c r="A300" s="358"/>
      <c r="B300" s="359" t="s">
        <v>40</v>
      </c>
      <c r="C300" s="360"/>
      <c r="D300" s="360"/>
      <c r="E300" s="359"/>
      <c r="F300" s="361">
        <f>F299+F292</f>
        <v>17267.702100000002</v>
      </c>
      <c r="G300" s="362"/>
    </row>
    <row r="301" spans="1:7" ht="19.5" thickBot="1">
      <c r="A301" s="181"/>
      <c r="B301" s="182" t="s">
        <v>38</v>
      </c>
      <c r="C301" s="183"/>
      <c r="D301" s="183"/>
      <c r="E301" s="182"/>
      <c r="F301" s="184">
        <f>F300*1.18</f>
        <v>20375.888478</v>
      </c>
      <c r="G301" s="185"/>
    </row>
    <row r="302" spans="1:7" ht="18.75">
      <c r="A302" s="186"/>
      <c r="B302" s="187" t="s">
        <v>41</v>
      </c>
      <c r="C302" s="186"/>
      <c r="D302" s="188">
        <f>F285+F300</f>
        <v>237722.85210000002</v>
      </c>
      <c r="E302" s="188"/>
      <c r="F302" s="188"/>
      <c r="G302" s="189"/>
    </row>
    <row r="303" spans="1:7" ht="18.75">
      <c r="A303" s="186"/>
      <c r="B303" s="187" t="s">
        <v>42</v>
      </c>
      <c r="C303" s="186"/>
      <c r="D303" s="696">
        <f>D302*1.18</f>
        <v>280512.965478</v>
      </c>
      <c r="E303" s="696"/>
      <c r="F303" s="696"/>
      <c r="G303" s="189"/>
    </row>
    <row r="304" spans="1:7" ht="20.25">
      <c r="A304" s="699" t="s">
        <v>0</v>
      </c>
      <c r="B304" s="699"/>
      <c r="C304" s="699"/>
      <c r="D304" s="699"/>
      <c r="E304" s="699"/>
      <c r="F304" s="699"/>
      <c r="G304" s="699"/>
    </row>
    <row r="305" spans="1:7" ht="20.25">
      <c r="A305" s="729" t="s">
        <v>123</v>
      </c>
      <c r="B305" s="729"/>
      <c r="C305" s="729"/>
      <c r="D305" s="729"/>
      <c r="E305" s="729"/>
      <c r="F305" s="729"/>
      <c r="G305" s="729"/>
    </row>
    <row r="306" spans="1:7" ht="21" thickBot="1">
      <c r="A306" s="699" t="s">
        <v>111</v>
      </c>
      <c r="B306" s="699"/>
      <c r="C306" s="699"/>
      <c r="D306" s="699"/>
      <c r="E306" s="699"/>
      <c r="F306" s="699"/>
      <c r="G306" s="699"/>
    </row>
    <row r="307" spans="1:7" ht="19.5" thickBot="1">
      <c r="A307" s="700" t="s">
        <v>3</v>
      </c>
      <c r="B307" s="701"/>
      <c r="C307" s="701"/>
      <c r="D307" s="701"/>
      <c r="E307" s="701"/>
      <c r="F307" s="701"/>
      <c r="G307" s="702"/>
    </row>
    <row r="308" spans="1:7" ht="18.75">
      <c r="A308" s="104" t="s">
        <v>4</v>
      </c>
      <c r="B308" s="105" t="s">
        <v>5</v>
      </c>
      <c r="C308" s="105" t="s">
        <v>6</v>
      </c>
      <c r="D308" s="105" t="s">
        <v>7</v>
      </c>
      <c r="E308" s="105" t="s">
        <v>8</v>
      </c>
      <c r="F308" s="105" t="s">
        <v>9</v>
      </c>
      <c r="G308" s="106" t="s">
        <v>10</v>
      </c>
    </row>
    <row r="309" spans="1:7" ht="19.5" thickBot="1">
      <c r="A309" s="107"/>
      <c r="B309" s="108" t="s">
        <v>13</v>
      </c>
      <c r="C309" s="108" t="s">
        <v>14</v>
      </c>
      <c r="D309" s="108" t="s">
        <v>15</v>
      </c>
      <c r="E309" s="108"/>
      <c r="F309" s="108"/>
      <c r="G309" s="109"/>
    </row>
    <row r="310" spans="1:7" ht="19.5" thickBot="1">
      <c r="A310" s="219">
        <v>1</v>
      </c>
      <c r="B310" s="697" t="s">
        <v>16</v>
      </c>
      <c r="C310" s="697"/>
      <c r="D310" s="697"/>
      <c r="E310" s="697"/>
      <c r="F310" s="697"/>
      <c r="G310" s="698"/>
    </row>
    <row r="311" spans="1:7" ht="18.75">
      <c r="A311" s="221" t="s">
        <v>44</v>
      </c>
      <c r="B311" s="222" t="s">
        <v>124</v>
      </c>
      <c r="C311" s="223" t="s">
        <v>49</v>
      </c>
      <c r="D311" s="493">
        <v>18.8</v>
      </c>
      <c r="E311" s="224">
        <v>117.54</v>
      </c>
      <c r="F311" s="494">
        <f aca="true" t="shared" si="5" ref="F311:F318">D311*E311</f>
        <v>2209.7520000000004</v>
      </c>
      <c r="G311" s="495" t="s">
        <v>231</v>
      </c>
    </row>
    <row r="312" spans="1:7" ht="18.75">
      <c r="A312" s="117" t="s">
        <v>17</v>
      </c>
      <c r="B312" s="123" t="s">
        <v>124</v>
      </c>
      <c r="C312" s="124" t="s">
        <v>22</v>
      </c>
      <c r="D312" s="309">
        <v>12</v>
      </c>
      <c r="E312" s="125">
        <v>248.92</v>
      </c>
      <c r="F312" s="310">
        <f t="shared" si="5"/>
        <v>2987.04</v>
      </c>
      <c r="G312" s="311" t="s">
        <v>232</v>
      </c>
    </row>
    <row r="313" spans="1:7" ht="18.75">
      <c r="A313" s="117" t="s">
        <v>23</v>
      </c>
      <c r="B313" s="123" t="s">
        <v>124</v>
      </c>
      <c r="C313" s="124" t="s">
        <v>22</v>
      </c>
      <c r="D313" s="438">
        <v>1</v>
      </c>
      <c r="E313" s="125">
        <v>698.48</v>
      </c>
      <c r="F313" s="310">
        <f t="shared" si="5"/>
        <v>698.48</v>
      </c>
      <c r="G313" s="311" t="s">
        <v>233</v>
      </c>
    </row>
    <row r="314" spans="1:7" ht="18.75">
      <c r="A314" s="117" t="s">
        <v>26</v>
      </c>
      <c r="B314" s="123" t="s">
        <v>124</v>
      </c>
      <c r="C314" s="124" t="s">
        <v>19</v>
      </c>
      <c r="D314" s="439">
        <v>4.8</v>
      </c>
      <c r="E314" s="125">
        <v>126.9</v>
      </c>
      <c r="F314" s="310">
        <f t="shared" si="5"/>
        <v>609.12</v>
      </c>
      <c r="G314" s="311" t="s">
        <v>234</v>
      </c>
    </row>
    <row r="315" spans="1:7" ht="18.75">
      <c r="A315" s="117" t="s">
        <v>28</v>
      </c>
      <c r="B315" s="123" t="s">
        <v>124</v>
      </c>
      <c r="C315" s="124" t="s">
        <v>19</v>
      </c>
      <c r="D315" s="439">
        <v>2.5</v>
      </c>
      <c r="E315" s="125">
        <v>580.29</v>
      </c>
      <c r="F315" s="310">
        <f t="shared" si="5"/>
        <v>1450.725</v>
      </c>
      <c r="G315" s="311" t="s">
        <v>235</v>
      </c>
    </row>
    <row r="316" spans="1:7" ht="18.75">
      <c r="A316" s="117"/>
      <c r="B316" s="118" t="s">
        <v>21</v>
      </c>
      <c r="C316" s="119" t="s">
        <v>236</v>
      </c>
      <c r="D316" s="441">
        <v>5.82</v>
      </c>
      <c r="E316" s="120">
        <v>122.04</v>
      </c>
      <c r="F316" s="314">
        <f t="shared" si="5"/>
        <v>710.2728000000001</v>
      </c>
      <c r="G316" s="315" t="s">
        <v>237</v>
      </c>
    </row>
    <row r="317" spans="1:7" ht="18.75">
      <c r="A317" s="117" t="s">
        <v>62</v>
      </c>
      <c r="B317" s="123" t="s">
        <v>124</v>
      </c>
      <c r="C317" s="124" t="s">
        <v>22</v>
      </c>
      <c r="D317" s="439">
        <v>1</v>
      </c>
      <c r="E317" s="125">
        <v>655.35</v>
      </c>
      <c r="F317" s="310">
        <f t="shared" si="5"/>
        <v>655.35</v>
      </c>
      <c r="G317" s="311" t="s">
        <v>238</v>
      </c>
    </row>
    <row r="318" spans="1:7" ht="19.5" thickBot="1">
      <c r="A318" s="420" t="s">
        <v>239</v>
      </c>
      <c r="B318" s="421" t="s">
        <v>124</v>
      </c>
      <c r="C318" s="422" t="s">
        <v>22</v>
      </c>
      <c r="D318" s="453">
        <v>8</v>
      </c>
      <c r="E318" s="425">
        <v>73.28</v>
      </c>
      <c r="F318" s="454">
        <f t="shared" si="5"/>
        <v>586.24</v>
      </c>
      <c r="G318" s="455" t="s">
        <v>240</v>
      </c>
    </row>
    <row r="319" spans="1:7" ht="19.5" thickBot="1">
      <c r="A319" s="345"/>
      <c r="B319" s="346" t="s">
        <v>30</v>
      </c>
      <c r="C319" s="143" t="s">
        <v>22</v>
      </c>
      <c r="D319" s="347"/>
      <c r="E319" s="346"/>
      <c r="F319" s="348">
        <f>SUM(F311:F318)</f>
        <v>9906.979800000001</v>
      </c>
      <c r="G319" s="349"/>
    </row>
    <row r="320" spans="1:7" ht="19.5" thickBot="1">
      <c r="A320" s="350"/>
      <c r="B320" s="351" t="s">
        <v>31</v>
      </c>
      <c r="C320" s="351"/>
      <c r="D320" s="143"/>
      <c r="E320" s="351"/>
      <c r="F320" s="348">
        <f>F319</f>
        <v>9906.979800000001</v>
      </c>
      <c r="G320" s="352"/>
    </row>
    <row r="321" spans="1:7" ht="19.5" thickBot="1">
      <c r="A321" s="353">
        <v>2</v>
      </c>
      <c r="B321" s="320" t="s">
        <v>32</v>
      </c>
      <c r="C321" s="321" t="s">
        <v>33</v>
      </c>
      <c r="D321" s="496">
        <v>0</v>
      </c>
      <c r="E321" s="354"/>
      <c r="F321" s="497">
        <v>0</v>
      </c>
      <c r="G321" s="324"/>
    </row>
    <row r="322" spans="1:7" ht="19.5" thickBot="1">
      <c r="A322" s="148">
        <v>3</v>
      </c>
      <c r="B322" s="149" t="s">
        <v>36</v>
      </c>
      <c r="C322" s="150" t="s">
        <v>33</v>
      </c>
      <c r="D322" s="356"/>
      <c r="E322" s="356"/>
      <c r="F322" s="198">
        <v>1125.91</v>
      </c>
      <c r="G322" s="153" t="s">
        <v>34</v>
      </c>
    </row>
    <row r="323" spans="1:7" ht="19.5" thickBot="1">
      <c r="A323" s="154"/>
      <c r="B323" s="155" t="s">
        <v>37</v>
      </c>
      <c r="C323" s="156"/>
      <c r="D323" s="156"/>
      <c r="E323" s="157"/>
      <c r="F323" s="158">
        <f>F320+F321+F322</f>
        <v>11032.8898</v>
      </c>
      <c r="G323" s="159"/>
    </row>
    <row r="324" spans="1:7" ht="19.5" thickBot="1">
      <c r="A324" s="160"/>
      <c r="B324" s="161" t="s">
        <v>38</v>
      </c>
      <c r="C324" s="162"/>
      <c r="D324" s="162"/>
      <c r="E324" s="163"/>
      <c r="F324" s="164">
        <f>F323*1.18</f>
        <v>13018.809964</v>
      </c>
      <c r="G324" s="165"/>
    </row>
    <row r="325" spans="1:7" ht="19.5" thickBot="1">
      <c r="A325" s="365" t="s">
        <v>39</v>
      </c>
      <c r="B325" s="366"/>
      <c r="C325" s="366"/>
      <c r="D325" s="367"/>
      <c r="E325" s="366"/>
      <c r="F325" s="366"/>
      <c r="G325" s="165"/>
    </row>
    <row r="326" spans="1:7" ht="18.75">
      <c r="A326" s="204" t="s">
        <v>4</v>
      </c>
      <c r="B326" s="205" t="s">
        <v>5</v>
      </c>
      <c r="C326" s="205" t="s">
        <v>6</v>
      </c>
      <c r="D326" s="205" t="s">
        <v>7</v>
      </c>
      <c r="E326" s="205" t="s">
        <v>8</v>
      </c>
      <c r="F326" s="205" t="s">
        <v>9</v>
      </c>
      <c r="G326" s="206" t="s">
        <v>10</v>
      </c>
    </row>
    <row r="327" spans="1:7" ht="19.5" thickBot="1">
      <c r="A327" s="204"/>
      <c r="B327" s="205" t="s">
        <v>13</v>
      </c>
      <c r="C327" s="205" t="s">
        <v>14</v>
      </c>
      <c r="D327" s="205" t="s">
        <v>15</v>
      </c>
      <c r="E327" s="205"/>
      <c r="F327" s="205"/>
      <c r="G327" s="241"/>
    </row>
    <row r="328" spans="1:7" ht="19.5" thickBot="1">
      <c r="A328" s="368">
        <v>1</v>
      </c>
      <c r="B328" s="689" t="s">
        <v>112</v>
      </c>
      <c r="C328" s="689"/>
      <c r="D328" s="689"/>
      <c r="E328" s="689"/>
      <c r="F328" s="689"/>
      <c r="G328" s="690"/>
    </row>
    <row r="329" spans="1:7" ht="19.5" thickBot="1">
      <c r="A329" s="369">
        <v>1</v>
      </c>
      <c r="B329" s="370" t="s">
        <v>124</v>
      </c>
      <c r="C329" s="371" t="s">
        <v>19</v>
      </c>
      <c r="D329" s="371">
        <v>16.8</v>
      </c>
      <c r="E329" s="372">
        <v>344.61</v>
      </c>
      <c r="F329" s="373">
        <f>D329*E329</f>
        <v>5789.448</v>
      </c>
      <c r="G329" s="374" t="s">
        <v>113</v>
      </c>
    </row>
    <row r="330" spans="1:7" ht="19.5" thickBot="1">
      <c r="A330" s="345"/>
      <c r="B330" s="346" t="s">
        <v>55</v>
      </c>
      <c r="C330" s="143" t="s">
        <v>19</v>
      </c>
      <c r="D330" s="143">
        <f>SUM(D329)</f>
        <v>16.8</v>
      </c>
      <c r="E330" s="346"/>
      <c r="F330" s="348">
        <f>SUM(F329)</f>
        <v>5789.448</v>
      </c>
      <c r="G330" s="349"/>
    </row>
    <row r="331" spans="1:7" ht="19.5" thickBot="1">
      <c r="A331" s="375">
        <v>2</v>
      </c>
      <c r="B331" s="691" t="s">
        <v>114</v>
      </c>
      <c r="C331" s="691"/>
      <c r="D331" s="691"/>
      <c r="E331" s="691"/>
      <c r="F331" s="691"/>
      <c r="G331" s="692"/>
    </row>
    <row r="332" spans="1:7" ht="19.5" thickBot="1">
      <c r="A332" s="376">
        <v>6</v>
      </c>
      <c r="B332" s="125" t="s">
        <v>211</v>
      </c>
      <c r="C332" s="124"/>
      <c r="D332" s="124"/>
      <c r="E332" s="377"/>
      <c r="F332" s="378">
        <v>52093.94</v>
      </c>
      <c r="G332" s="379" t="s">
        <v>115</v>
      </c>
    </row>
    <row r="333" spans="1:7" ht="19.5" thickBot="1">
      <c r="A333" s="380"/>
      <c r="B333" s="693" t="s">
        <v>55</v>
      </c>
      <c r="C333" s="694"/>
      <c r="D333" s="694"/>
      <c r="E333" s="695"/>
      <c r="F333" s="348">
        <f>SUM(F332:F332)</f>
        <v>52093.94</v>
      </c>
      <c r="G333" s="333"/>
    </row>
    <row r="334" spans="1:7" ht="19.5" thickBot="1">
      <c r="A334" s="375">
        <v>3</v>
      </c>
      <c r="B334" s="691" t="s">
        <v>116</v>
      </c>
      <c r="C334" s="691"/>
      <c r="D334" s="691"/>
      <c r="E334" s="691"/>
      <c r="F334" s="691"/>
      <c r="G334" s="692"/>
    </row>
    <row r="335" spans="1:7" ht="19.5" thickBot="1">
      <c r="A335" s="124"/>
      <c r="B335" s="381" t="s">
        <v>117</v>
      </c>
      <c r="C335" s="124" t="s">
        <v>19</v>
      </c>
      <c r="D335" s="124">
        <v>73.1</v>
      </c>
      <c r="E335" s="377">
        <v>1016.43</v>
      </c>
      <c r="F335" s="382">
        <f>D335*E335</f>
        <v>74301.033</v>
      </c>
      <c r="G335" s="381" t="s">
        <v>118</v>
      </c>
    </row>
    <row r="336" spans="1:7" ht="19.5" thickBot="1">
      <c r="A336" s="380"/>
      <c r="B336" s="693" t="s">
        <v>55</v>
      </c>
      <c r="C336" s="694"/>
      <c r="D336" s="694"/>
      <c r="E336" s="695"/>
      <c r="F336" s="348">
        <f>SUM(F335)</f>
        <v>74301.033</v>
      </c>
      <c r="G336" s="333"/>
    </row>
    <row r="337" spans="1:7" ht="19.5" thickBot="1">
      <c r="A337" s="358"/>
      <c r="B337" s="359" t="s">
        <v>40</v>
      </c>
      <c r="C337" s="360"/>
      <c r="D337" s="360"/>
      <c r="E337" s="359"/>
      <c r="F337" s="361">
        <f>F336+F333+F330</f>
        <v>132184.421</v>
      </c>
      <c r="G337" s="362"/>
    </row>
    <row r="338" spans="1:7" ht="19.5" thickBot="1">
      <c r="A338" s="181"/>
      <c r="B338" s="182" t="s">
        <v>38</v>
      </c>
      <c r="C338" s="183"/>
      <c r="D338" s="183"/>
      <c r="E338" s="182"/>
      <c r="F338" s="184">
        <f>F337*1.18</f>
        <v>155977.61677999998</v>
      </c>
      <c r="G338" s="185"/>
    </row>
    <row r="339" spans="1:7" ht="18.75">
      <c r="A339" s="186"/>
      <c r="B339" s="187" t="s">
        <v>41</v>
      </c>
      <c r="C339" s="186"/>
      <c r="D339" s="188">
        <f>F323+F337</f>
        <v>143217.3108</v>
      </c>
      <c r="E339" s="188"/>
      <c r="F339" s="188"/>
      <c r="G339" s="189"/>
    </row>
    <row r="340" spans="1:7" ht="18.75">
      <c r="A340" s="186"/>
      <c r="B340" s="187" t="s">
        <v>42</v>
      </c>
      <c r="C340" s="186"/>
      <c r="D340" s="696">
        <f>D339*1.18</f>
        <v>168996.426744</v>
      </c>
      <c r="E340" s="696"/>
      <c r="F340" s="696"/>
      <c r="G340" s="189"/>
    </row>
    <row r="341" ht="13.5" thickBot="1"/>
    <row r="342" spans="1:7" ht="27.75" customHeight="1">
      <c r="A342" s="383"/>
      <c r="B342" s="384" t="s">
        <v>119</v>
      </c>
      <c r="C342" s="385"/>
      <c r="D342" s="385"/>
      <c r="E342" s="385"/>
      <c r="F342" s="386">
        <f>D339+D302+D264+E216+E190+D174+E149+E132+E107+E82+D60+D25</f>
        <v>891491.8042900001</v>
      </c>
      <c r="G342" s="387"/>
    </row>
    <row r="343" spans="1:7" ht="27" customHeight="1" thickBot="1">
      <c r="A343" s="388"/>
      <c r="B343" s="389" t="s">
        <v>120</v>
      </c>
      <c r="C343" s="390"/>
      <c r="D343" s="390"/>
      <c r="E343" s="390"/>
      <c r="F343" s="391">
        <f>F342*1.18</f>
        <v>1051960.3290622002</v>
      </c>
      <c r="G343" s="392"/>
    </row>
    <row r="344" spans="1:7" ht="27.75" customHeight="1" thickBot="1">
      <c r="A344" s="393"/>
      <c r="B344" s="394" t="s">
        <v>121</v>
      </c>
      <c r="C344" s="395"/>
      <c r="D344" s="395"/>
      <c r="E344" s="395"/>
      <c r="F344" s="396">
        <f>F342*1.065</f>
        <v>949438.77156885</v>
      </c>
      <c r="G344" s="397"/>
    </row>
    <row r="345" spans="1:7" ht="29.25" customHeight="1" thickBot="1">
      <c r="A345" s="398"/>
      <c r="B345" s="399" t="s">
        <v>122</v>
      </c>
      <c r="C345" s="400"/>
      <c r="D345" s="400"/>
      <c r="E345" s="400"/>
      <c r="F345" s="396">
        <f>F343*1.065</f>
        <v>1120337.750451243</v>
      </c>
      <c r="G345" s="401"/>
    </row>
  </sheetData>
  <sheetProtection/>
  <mergeCells count="96">
    <mergeCell ref="A1:G1"/>
    <mergeCell ref="A2:G2"/>
    <mergeCell ref="A3:G3"/>
    <mergeCell ref="A4:G4"/>
    <mergeCell ref="H5:H6"/>
    <mergeCell ref="I5:I6"/>
    <mergeCell ref="B7:G7"/>
    <mergeCell ref="H21:H22"/>
    <mergeCell ref="I21:I22"/>
    <mergeCell ref="D25:F25"/>
    <mergeCell ref="D26:F26"/>
    <mergeCell ref="A27:G27"/>
    <mergeCell ref="A28:G28"/>
    <mergeCell ref="A29:G29"/>
    <mergeCell ref="A30:G30"/>
    <mergeCell ref="B33:G33"/>
    <mergeCell ref="B52:G52"/>
    <mergeCell ref="B55:G55"/>
    <mergeCell ref="D60:F60"/>
    <mergeCell ref="D61:F61"/>
    <mergeCell ref="A62:G62"/>
    <mergeCell ref="A63:G63"/>
    <mergeCell ref="A64:G64"/>
    <mergeCell ref="A65:G65"/>
    <mergeCell ref="B68:G68"/>
    <mergeCell ref="D83:F83"/>
    <mergeCell ref="A84:G84"/>
    <mergeCell ref="A85:G85"/>
    <mergeCell ref="A86:G86"/>
    <mergeCell ref="A87:G87"/>
    <mergeCell ref="B90:G90"/>
    <mergeCell ref="D108:F108"/>
    <mergeCell ref="A109:G109"/>
    <mergeCell ref="A110:G110"/>
    <mergeCell ref="A111:G111"/>
    <mergeCell ref="A112:G112"/>
    <mergeCell ref="B115:G115"/>
    <mergeCell ref="D133:F133"/>
    <mergeCell ref="A134:G134"/>
    <mergeCell ref="A135:G135"/>
    <mergeCell ref="A136:G136"/>
    <mergeCell ref="A137:G137"/>
    <mergeCell ref="B140:G140"/>
    <mergeCell ref="D150:F150"/>
    <mergeCell ref="A151:G151"/>
    <mergeCell ref="A152:G152"/>
    <mergeCell ref="A153:G153"/>
    <mergeCell ref="A154:G154"/>
    <mergeCell ref="B157:G157"/>
    <mergeCell ref="D175:F175"/>
    <mergeCell ref="A176:G176"/>
    <mergeCell ref="A177:G177"/>
    <mergeCell ref="A178:G178"/>
    <mergeCell ref="A179:G179"/>
    <mergeCell ref="E209:E210"/>
    <mergeCell ref="F209:F210"/>
    <mergeCell ref="B182:G182"/>
    <mergeCell ref="D191:F191"/>
    <mergeCell ref="A192:G192"/>
    <mergeCell ref="A193:G193"/>
    <mergeCell ref="A194:G194"/>
    <mergeCell ref="A195:G195"/>
    <mergeCell ref="G209:G210"/>
    <mergeCell ref="A218:G218"/>
    <mergeCell ref="A219:G219"/>
    <mergeCell ref="A220:G220"/>
    <mergeCell ref="A221:G221"/>
    <mergeCell ref="B224:G224"/>
    <mergeCell ref="A209:A210"/>
    <mergeCell ref="B209:B210"/>
    <mergeCell ref="C209:C210"/>
    <mergeCell ref="D209:D210"/>
    <mergeCell ref="B237:G237"/>
    <mergeCell ref="B240:G240"/>
    <mergeCell ref="B251:G251"/>
    <mergeCell ref="D265:F265"/>
    <mergeCell ref="A266:G266"/>
    <mergeCell ref="A267:G267"/>
    <mergeCell ref="A268:G268"/>
    <mergeCell ref="A269:G269"/>
    <mergeCell ref="B272:G272"/>
    <mergeCell ref="B279:G279"/>
    <mergeCell ref="B290:G290"/>
    <mergeCell ref="B293:G293"/>
    <mergeCell ref="D303:F303"/>
    <mergeCell ref="A304:G304"/>
    <mergeCell ref="A305:G305"/>
    <mergeCell ref="A306:G306"/>
    <mergeCell ref="A307:G307"/>
    <mergeCell ref="B310:G310"/>
    <mergeCell ref="B328:G328"/>
    <mergeCell ref="B331:G331"/>
    <mergeCell ref="B333:E333"/>
    <mergeCell ref="B334:G334"/>
    <mergeCell ref="B336:E336"/>
    <mergeCell ref="D340:F340"/>
  </mergeCells>
  <printOptions/>
  <pageMargins left="0.66" right="0.57" top="0.25" bottom="0.25" header="0.2" footer="0.2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I206"/>
  <sheetViews>
    <sheetView zoomScale="75" zoomScaleNormal="75" zoomScalePageLayoutView="0" workbookViewId="0" topLeftCell="A1">
      <selection activeCell="A1" sqref="A1:G1"/>
    </sheetView>
  </sheetViews>
  <sheetFormatPr defaultColWidth="9.14062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4.421875" style="2" customWidth="1"/>
    <col min="5" max="5" width="13.140625" style="2" customWidth="1"/>
    <col min="6" max="6" width="19.851562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9.57421875" style="2" bestFit="1" customWidth="1"/>
    <col min="11" max="11" width="15.28125" style="2" customWidth="1"/>
    <col min="12" max="16384" width="9.14062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241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8.75" customHeight="1" thickBot="1">
      <c r="A7" s="44">
        <v>3</v>
      </c>
      <c r="B7" s="45" t="s">
        <v>32</v>
      </c>
      <c r="C7" s="46" t="s">
        <v>33</v>
      </c>
      <c r="D7" s="47">
        <v>4.2</v>
      </c>
      <c r="E7" s="48"/>
      <c r="F7" s="49">
        <v>5153.56694</v>
      </c>
      <c r="G7" s="50" t="s">
        <v>34</v>
      </c>
      <c r="H7" s="50" t="s">
        <v>35</v>
      </c>
      <c r="I7" s="51"/>
    </row>
    <row r="8" spans="1:9" ht="18.75" customHeight="1" thickBot="1">
      <c r="A8" s="52">
        <v>4</v>
      </c>
      <c r="B8" s="53" t="s">
        <v>36</v>
      </c>
      <c r="C8" s="54" t="s">
        <v>33</v>
      </c>
      <c r="D8" s="55"/>
      <c r="E8" s="48"/>
      <c r="F8" s="56">
        <v>992.28</v>
      </c>
      <c r="G8" s="57" t="s">
        <v>34</v>
      </c>
      <c r="H8" s="50" t="s">
        <v>35</v>
      </c>
      <c r="I8" s="58"/>
    </row>
    <row r="9" spans="1:9" ht="18.75" customHeight="1" thickBot="1">
      <c r="A9" s="59"/>
      <c r="B9" s="60" t="s">
        <v>37</v>
      </c>
      <c r="C9" s="61"/>
      <c r="D9" s="61"/>
      <c r="E9" s="62"/>
      <c r="F9" s="63">
        <f>F7+F8</f>
        <v>6145.846939999999</v>
      </c>
      <c r="G9" s="64"/>
      <c r="H9" s="65"/>
      <c r="I9" s="66"/>
    </row>
    <row r="10" spans="1:9" ht="18.75" customHeight="1" thickBot="1">
      <c r="A10" s="67"/>
      <c r="B10" s="68" t="s">
        <v>38</v>
      </c>
      <c r="C10" s="69"/>
      <c r="D10" s="69"/>
      <c r="E10" s="70"/>
      <c r="F10" s="71">
        <f>F9*1.18</f>
        <v>7252.099389199999</v>
      </c>
      <c r="G10" s="72"/>
      <c r="H10" s="72"/>
      <c r="I10" s="73"/>
    </row>
    <row r="11" spans="1:9" ht="18.75" customHeight="1" thickBot="1">
      <c r="A11" s="74" t="s">
        <v>39</v>
      </c>
      <c r="B11" s="75"/>
      <c r="C11" s="75"/>
      <c r="D11" s="76"/>
      <c r="E11" s="75"/>
      <c r="F11" s="75"/>
      <c r="G11" s="77"/>
      <c r="H11" s="78"/>
      <c r="I11" s="79"/>
    </row>
    <row r="12" spans="1:9" ht="18.75" customHeight="1">
      <c r="A12" s="80" t="s">
        <v>4</v>
      </c>
      <c r="B12" s="81" t="s">
        <v>5</v>
      </c>
      <c r="C12" s="81" t="s">
        <v>6</v>
      </c>
      <c r="D12" s="81" t="s">
        <v>7</v>
      </c>
      <c r="E12" s="81" t="s">
        <v>8</v>
      </c>
      <c r="F12" s="81" t="s">
        <v>9</v>
      </c>
      <c r="G12" s="82" t="s">
        <v>10</v>
      </c>
      <c r="H12" s="736"/>
      <c r="I12" s="738"/>
    </row>
    <row r="13" spans="1:9" ht="18.75" customHeight="1" thickBot="1">
      <c r="A13" s="83"/>
      <c r="B13" s="84" t="s">
        <v>13</v>
      </c>
      <c r="C13" s="84" t="s">
        <v>14</v>
      </c>
      <c r="D13" s="84" t="s">
        <v>15</v>
      </c>
      <c r="E13" s="84"/>
      <c r="F13" s="84"/>
      <c r="G13" s="85"/>
      <c r="H13" s="737"/>
      <c r="I13" s="739"/>
    </row>
    <row r="14" spans="1:9" ht="18.75" customHeight="1" thickBot="1">
      <c r="A14" s="498">
        <v>1</v>
      </c>
      <c r="B14" s="761" t="s">
        <v>97</v>
      </c>
      <c r="C14" s="762"/>
      <c r="D14" s="762"/>
      <c r="E14" s="762"/>
      <c r="F14" s="762"/>
      <c r="G14" s="763"/>
      <c r="H14" s="499"/>
      <c r="I14" s="500"/>
    </row>
    <row r="15" spans="1:9" ht="18.75" customHeight="1">
      <c r="A15" s="501">
        <v>1</v>
      </c>
      <c r="B15" s="502" t="s">
        <v>242</v>
      </c>
      <c r="C15" s="503" t="s">
        <v>19</v>
      </c>
      <c r="D15" s="503">
        <v>69.36</v>
      </c>
      <c r="E15" s="504">
        <v>226.28</v>
      </c>
      <c r="F15" s="505">
        <f>D15*E15</f>
        <v>15694.7808</v>
      </c>
      <c r="G15" s="506" t="s">
        <v>243</v>
      </c>
      <c r="H15" s="499"/>
      <c r="I15" s="500"/>
    </row>
    <row r="16" spans="1:9" ht="18.75" customHeight="1">
      <c r="A16" s="501">
        <v>2</v>
      </c>
      <c r="B16" s="502" t="s">
        <v>244</v>
      </c>
      <c r="C16" s="503" t="s">
        <v>19</v>
      </c>
      <c r="D16" s="503">
        <v>63.61</v>
      </c>
      <c r="E16" s="504">
        <v>226.28</v>
      </c>
      <c r="F16" s="505">
        <f>D16*E16</f>
        <v>14393.6708</v>
      </c>
      <c r="G16" s="506" t="s">
        <v>243</v>
      </c>
      <c r="H16" s="499"/>
      <c r="I16" s="500"/>
    </row>
    <row r="17" spans="1:9" ht="18.75" customHeight="1" thickBot="1">
      <c r="A17" s="507">
        <v>3</v>
      </c>
      <c r="B17" s="502" t="s">
        <v>245</v>
      </c>
      <c r="C17" s="508" t="s">
        <v>19</v>
      </c>
      <c r="D17" s="508">
        <v>72.77</v>
      </c>
      <c r="E17" s="504">
        <v>226.28</v>
      </c>
      <c r="F17" s="505">
        <f>D17*E17</f>
        <v>16466.3956</v>
      </c>
      <c r="G17" s="506" t="s">
        <v>243</v>
      </c>
      <c r="H17" s="499"/>
      <c r="I17" s="500"/>
    </row>
    <row r="18" spans="1:9" ht="18.75" customHeight="1" thickBot="1">
      <c r="A18" s="509"/>
      <c r="B18" s="510" t="s">
        <v>55</v>
      </c>
      <c r="C18" s="508" t="s">
        <v>198</v>
      </c>
      <c r="D18" s="511">
        <f>SUM(D15:D17)</f>
        <v>205.74</v>
      </c>
      <c r="E18" s="512"/>
      <c r="F18" s="513">
        <f>SUM(F15:F17)</f>
        <v>46554.847200000004</v>
      </c>
      <c r="G18" s="514"/>
      <c r="H18" s="499"/>
      <c r="I18" s="500"/>
    </row>
    <row r="19" spans="1:9" ht="18.75" customHeight="1" thickBot="1">
      <c r="A19" s="498">
        <v>2</v>
      </c>
      <c r="B19" s="764" t="s">
        <v>52</v>
      </c>
      <c r="C19" s="765"/>
      <c r="D19" s="765"/>
      <c r="E19" s="765"/>
      <c r="F19" s="765"/>
      <c r="G19" s="766"/>
      <c r="H19" s="499"/>
      <c r="I19" s="500"/>
    </row>
    <row r="20" spans="1:9" ht="18.75" customHeight="1" thickBot="1">
      <c r="A20" s="501"/>
      <c r="B20" s="502"/>
      <c r="C20" s="503"/>
      <c r="D20" s="503"/>
      <c r="E20" s="504"/>
      <c r="F20" s="505"/>
      <c r="G20" s="506"/>
      <c r="H20" s="499"/>
      <c r="I20" s="500"/>
    </row>
    <row r="21" spans="1:9" ht="18.75" customHeight="1" thickBot="1">
      <c r="A21" s="515"/>
      <c r="B21" s="512" t="s">
        <v>55</v>
      </c>
      <c r="C21" s="511"/>
      <c r="D21" s="511"/>
      <c r="E21" s="512"/>
      <c r="F21" s="513">
        <f>SUM(F20:F20)</f>
        <v>0</v>
      </c>
      <c r="G21" s="514"/>
      <c r="H21" s="499"/>
      <c r="I21" s="500"/>
    </row>
    <row r="22" spans="1:9" ht="18.75" customHeight="1" thickBot="1">
      <c r="A22" s="86"/>
      <c r="B22" s="87" t="s">
        <v>40</v>
      </c>
      <c r="C22" s="88"/>
      <c r="D22" s="88"/>
      <c r="E22" s="87"/>
      <c r="F22" s="89">
        <f>F18+F21</f>
        <v>46554.847200000004</v>
      </c>
      <c r="G22" s="90"/>
      <c r="H22" s="91"/>
      <c r="I22" s="92"/>
    </row>
    <row r="23" spans="1:9" ht="18.75" customHeight="1" thickBot="1">
      <c r="A23" s="93"/>
      <c r="B23" s="94" t="s">
        <v>38</v>
      </c>
      <c r="C23" s="95"/>
      <c r="D23" s="95"/>
      <c r="E23" s="94"/>
      <c r="F23" s="96">
        <f>F22*1.18</f>
        <v>54934.719696</v>
      </c>
      <c r="G23" s="97"/>
      <c r="H23" s="98"/>
      <c r="I23" s="99"/>
    </row>
    <row r="24" spans="1:9" ht="18.75" customHeight="1">
      <c r="A24" s="100"/>
      <c r="B24" s="101" t="s">
        <v>41</v>
      </c>
      <c r="C24" s="100"/>
      <c r="D24" s="740">
        <f>F9+F22</f>
        <v>52700.69414000001</v>
      </c>
      <c r="E24" s="740"/>
      <c r="F24" s="740"/>
      <c r="G24" s="102"/>
      <c r="H24" s="102"/>
      <c r="I24" s="102"/>
    </row>
    <row r="25" spans="1:9" ht="18.75" customHeight="1" thickBot="1">
      <c r="A25" s="100"/>
      <c r="B25" s="101" t="s">
        <v>42</v>
      </c>
      <c r="C25" s="100"/>
      <c r="D25" s="741">
        <f>D24*1.18</f>
        <v>62186.819085200004</v>
      </c>
      <c r="E25" s="741"/>
      <c r="F25" s="741"/>
      <c r="G25" s="102"/>
      <c r="H25" s="102"/>
      <c r="I25" s="102"/>
    </row>
    <row r="26" spans="1:7" ht="20.25">
      <c r="A26" s="742" t="s">
        <v>0</v>
      </c>
      <c r="B26" s="743"/>
      <c r="C26" s="743"/>
      <c r="D26" s="743"/>
      <c r="E26" s="743"/>
      <c r="F26" s="743"/>
      <c r="G26" s="744"/>
    </row>
    <row r="27" spans="1:7" ht="20.25">
      <c r="A27" s="731" t="s">
        <v>246</v>
      </c>
      <c r="B27" s="699"/>
      <c r="C27" s="699"/>
      <c r="D27" s="699"/>
      <c r="E27" s="699"/>
      <c r="F27" s="699"/>
      <c r="G27" s="732"/>
    </row>
    <row r="28" spans="1:7" ht="21" thickBot="1">
      <c r="A28" s="731" t="s">
        <v>43</v>
      </c>
      <c r="B28" s="699"/>
      <c r="C28" s="699"/>
      <c r="D28" s="699"/>
      <c r="E28" s="699"/>
      <c r="F28" s="699"/>
      <c r="G28" s="732"/>
    </row>
    <row r="29" spans="1:7" ht="19.5" thickBot="1">
      <c r="A29" s="700" t="s">
        <v>3</v>
      </c>
      <c r="B29" s="701"/>
      <c r="C29" s="701"/>
      <c r="D29" s="701"/>
      <c r="E29" s="701"/>
      <c r="F29" s="701"/>
      <c r="G29" s="702"/>
    </row>
    <row r="30" spans="1:7" ht="18.75">
      <c r="A30" s="104" t="s">
        <v>4</v>
      </c>
      <c r="B30" s="105" t="s">
        <v>5</v>
      </c>
      <c r="C30" s="105" t="s">
        <v>6</v>
      </c>
      <c r="D30" s="105" t="s">
        <v>7</v>
      </c>
      <c r="E30" s="105" t="s">
        <v>8</v>
      </c>
      <c r="F30" s="105" t="s">
        <v>9</v>
      </c>
      <c r="G30" s="106" t="s">
        <v>10</v>
      </c>
    </row>
    <row r="31" spans="1:7" ht="19.5" thickBot="1">
      <c r="A31" s="107"/>
      <c r="B31" s="108" t="s">
        <v>13</v>
      </c>
      <c r="C31" s="108" t="s">
        <v>14</v>
      </c>
      <c r="D31" s="108" t="s">
        <v>15</v>
      </c>
      <c r="E31" s="108"/>
      <c r="F31" s="108"/>
      <c r="G31" s="109"/>
    </row>
    <row r="32" spans="1:7" ht="18.75">
      <c r="A32" s="110">
        <v>1</v>
      </c>
      <c r="B32" s="722" t="s">
        <v>16</v>
      </c>
      <c r="C32" s="722"/>
      <c r="D32" s="722"/>
      <c r="E32" s="722"/>
      <c r="F32" s="722"/>
      <c r="G32" s="723"/>
    </row>
    <row r="33" spans="1:7" ht="18.75">
      <c r="A33" s="117" t="s">
        <v>101</v>
      </c>
      <c r="B33" s="123" t="s">
        <v>247</v>
      </c>
      <c r="C33" s="124" t="s">
        <v>22</v>
      </c>
      <c r="D33" s="124">
        <v>1</v>
      </c>
      <c r="E33" s="125">
        <v>423.61</v>
      </c>
      <c r="F33" s="126">
        <f>D33*E33</f>
        <v>423.61</v>
      </c>
      <c r="G33" s="127" t="s">
        <v>248</v>
      </c>
    </row>
    <row r="34" spans="1:7" ht="19.5" thickBot="1">
      <c r="A34" s="128"/>
      <c r="B34" s="129" t="s">
        <v>30</v>
      </c>
      <c r="C34" s="130" t="s">
        <v>22</v>
      </c>
      <c r="D34" s="407">
        <f>J34</f>
        <v>0</v>
      </c>
      <c r="E34" s="132"/>
      <c r="F34" s="133">
        <f>SUM(F33:F33)</f>
        <v>423.61</v>
      </c>
      <c r="G34" s="134"/>
    </row>
    <row r="35" spans="1:7" ht="19.5" thickBot="1">
      <c r="A35" s="135"/>
      <c r="B35" s="136" t="s">
        <v>31</v>
      </c>
      <c r="C35" s="136"/>
      <c r="D35" s="137"/>
      <c r="E35" s="138"/>
      <c r="F35" s="139">
        <f>F34</f>
        <v>423.61</v>
      </c>
      <c r="G35" s="140"/>
    </row>
    <row r="36" spans="1:7" ht="19.5" thickBot="1">
      <c r="A36" s="141">
        <v>3</v>
      </c>
      <c r="B36" s="142" t="s">
        <v>32</v>
      </c>
      <c r="C36" s="143" t="s">
        <v>33</v>
      </c>
      <c r="D36" s="144">
        <v>0</v>
      </c>
      <c r="E36" s="145"/>
      <c r="F36" s="146">
        <v>4455.5</v>
      </c>
      <c r="G36" s="147" t="s">
        <v>34</v>
      </c>
    </row>
    <row r="37" spans="1:7" ht="19.5" thickBot="1">
      <c r="A37" s="148">
        <v>4</v>
      </c>
      <c r="B37" s="149" t="s">
        <v>36</v>
      </c>
      <c r="C37" s="150" t="s">
        <v>33</v>
      </c>
      <c r="D37" s="151">
        <v>5.1</v>
      </c>
      <c r="E37" s="145"/>
      <c r="F37" s="152">
        <v>8689.28</v>
      </c>
      <c r="G37" s="153" t="s">
        <v>34</v>
      </c>
    </row>
    <row r="38" spans="1:7" ht="19.5" thickBot="1">
      <c r="A38" s="154"/>
      <c r="B38" s="155" t="s">
        <v>37</v>
      </c>
      <c r="C38" s="156"/>
      <c r="D38" s="156"/>
      <c r="E38" s="157"/>
      <c r="F38" s="158">
        <f>F35+F36+F37</f>
        <v>13568.39</v>
      </c>
      <c r="G38" s="159"/>
    </row>
    <row r="39" spans="1:7" ht="19.5" thickBot="1">
      <c r="A39" s="160"/>
      <c r="B39" s="161" t="s">
        <v>38</v>
      </c>
      <c r="C39" s="162"/>
      <c r="D39" s="162"/>
      <c r="E39" s="163"/>
      <c r="F39" s="164">
        <f>F38*1.18</f>
        <v>16010.7002</v>
      </c>
      <c r="G39" s="165"/>
    </row>
    <row r="40" spans="1:7" ht="19.5" thickBot="1">
      <c r="A40" s="166" t="s">
        <v>39</v>
      </c>
      <c r="B40" s="167"/>
      <c r="C40" s="167"/>
      <c r="D40" s="168"/>
      <c r="E40" s="167"/>
      <c r="F40" s="167"/>
      <c r="G40" s="169"/>
    </row>
    <row r="41" spans="1:7" ht="18.75">
      <c r="A41" s="170" t="s">
        <v>4</v>
      </c>
      <c r="B41" s="171" t="s">
        <v>5</v>
      </c>
      <c r="C41" s="171" t="s">
        <v>6</v>
      </c>
      <c r="D41" s="171" t="s">
        <v>7</v>
      </c>
      <c r="E41" s="171" t="s">
        <v>8</v>
      </c>
      <c r="F41" s="171" t="s">
        <v>9</v>
      </c>
      <c r="G41" s="172" t="s">
        <v>10</v>
      </c>
    </row>
    <row r="42" spans="1:7" ht="19.5" thickBot="1">
      <c r="A42" s="173"/>
      <c r="B42" s="174" t="s">
        <v>13</v>
      </c>
      <c r="C42" s="174" t="s">
        <v>14</v>
      </c>
      <c r="D42" s="174" t="s">
        <v>15</v>
      </c>
      <c r="E42" s="174"/>
      <c r="F42" s="174"/>
      <c r="G42" s="175"/>
    </row>
    <row r="43" spans="1:7" ht="19.5" thickBot="1">
      <c r="A43" s="176"/>
      <c r="B43" s="177" t="s">
        <v>40</v>
      </c>
      <c r="C43" s="178"/>
      <c r="D43" s="178"/>
      <c r="E43" s="177"/>
      <c r="F43" s="179">
        <v>0</v>
      </c>
      <c r="G43" s="180"/>
    </row>
    <row r="44" spans="1:7" ht="19.5" thickBot="1">
      <c r="A44" s="181"/>
      <c r="B44" s="182" t="s">
        <v>38</v>
      </c>
      <c r="C44" s="183"/>
      <c r="D44" s="183"/>
      <c r="E44" s="182"/>
      <c r="F44" s="184">
        <f>F43*1.18</f>
        <v>0</v>
      </c>
      <c r="G44" s="185"/>
    </row>
    <row r="45" spans="1:7" ht="18.75">
      <c r="A45" s="186"/>
      <c r="B45" s="187" t="s">
        <v>41</v>
      </c>
      <c r="C45" s="186"/>
      <c r="D45" s="733">
        <f>F38+F43</f>
        <v>13568.39</v>
      </c>
      <c r="E45" s="733"/>
      <c r="F45" s="733"/>
      <c r="G45" s="189"/>
    </row>
    <row r="46" spans="1:7" ht="18.75">
      <c r="A46" s="186"/>
      <c r="B46" s="187" t="s">
        <v>42</v>
      </c>
      <c r="C46" s="186"/>
      <c r="D46" s="696">
        <f>D45*1.18</f>
        <v>16010.7002</v>
      </c>
      <c r="E46" s="696"/>
      <c r="F46" s="696"/>
      <c r="G46" s="189"/>
    </row>
    <row r="47" spans="1:7" ht="20.25">
      <c r="A47" s="699" t="s">
        <v>0</v>
      </c>
      <c r="B47" s="699"/>
      <c r="C47" s="699"/>
      <c r="D47" s="699"/>
      <c r="E47" s="699"/>
      <c r="F47" s="699"/>
      <c r="G47" s="699"/>
    </row>
    <row r="48" spans="1:7" ht="20.25">
      <c r="A48" s="699" t="s">
        <v>249</v>
      </c>
      <c r="B48" s="699"/>
      <c r="C48" s="699"/>
      <c r="D48" s="699"/>
      <c r="E48" s="699"/>
      <c r="F48" s="699"/>
      <c r="G48" s="699"/>
    </row>
    <row r="49" spans="1:7" ht="20.25">
      <c r="A49" s="699" t="s">
        <v>48</v>
      </c>
      <c r="B49" s="699"/>
      <c r="C49" s="699"/>
      <c r="D49" s="699"/>
      <c r="E49" s="699"/>
      <c r="F49" s="699"/>
      <c r="G49" s="699"/>
    </row>
    <row r="50" spans="1:7" ht="21" thickBot="1">
      <c r="A50" s="103"/>
      <c r="B50" s="103"/>
      <c r="C50" s="103"/>
      <c r="D50" s="103"/>
      <c r="E50" s="103"/>
      <c r="F50" s="103"/>
      <c r="G50" s="103"/>
    </row>
    <row r="51" spans="1:7" ht="19.5" thickBot="1">
      <c r="A51" s="700" t="s">
        <v>3</v>
      </c>
      <c r="B51" s="701"/>
      <c r="C51" s="701"/>
      <c r="D51" s="701"/>
      <c r="E51" s="701"/>
      <c r="F51" s="701"/>
      <c r="G51" s="702"/>
    </row>
    <row r="52" spans="1:7" ht="18.75">
      <c r="A52" s="104" t="s">
        <v>4</v>
      </c>
      <c r="B52" s="105" t="s">
        <v>5</v>
      </c>
      <c r="C52" s="105" t="s">
        <v>6</v>
      </c>
      <c r="D52" s="105" t="s">
        <v>7</v>
      </c>
      <c r="E52" s="105" t="s">
        <v>8</v>
      </c>
      <c r="F52" s="105" t="s">
        <v>9</v>
      </c>
      <c r="G52" s="106" t="s">
        <v>10</v>
      </c>
    </row>
    <row r="53" spans="1:7" ht="19.5" thickBot="1">
      <c r="A53" s="107"/>
      <c r="B53" s="108" t="s">
        <v>13</v>
      </c>
      <c r="C53" s="108" t="s">
        <v>14</v>
      </c>
      <c r="D53" s="108" t="s">
        <v>15</v>
      </c>
      <c r="E53" s="108"/>
      <c r="F53" s="108"/>
      <c r="G53" s="109"/>
    </row>
    <row r="54" spans="1:7" ht="18.75">
      <c r="A54" s="110">
        <v>1</v>
      </c>
      <c r="B54" s="722" t="s">
        <v>16</v>
      </c>
      <c r="C54" s="722"/>
      <c r="D54" s="722"/>
      <c r="E54" s="722"/>
      <c r="F54" s="722"/>
      <c r="G54" s="723"/>
    </row>
    <row r="55" spans="1:7" ht="18.75">
      <c r="A55" s="117" t="s">
        <v>250</v>
      </c>
      <c r="B55" s="123" t="s">
        <v>247</v>
      </c>
      <c r="C55" s="124" t="s">
        <v>22</v>
      </c>
      <c r="D55" s="124">
        <v>2</v>
      </c>
      <c r="E55" s="125">
        <v>1181</v>
      </c>
      <c r="F55" s="126">
        <f>D55*E55</f>
        <v>2362</v>
      </c>
      <c r="G55" s="127" t="s">
        <v>251</v>
      </c>
    </row>
    <row r="56" spans="1:7" ht="19.5" thickBot="1">
      <c r="A56" s="191"/>
      <c r="B56" s="192" t="s">
        <v>30</v>
      </c>
      <c r="C56" s="193" t="s">
        <v>22</v>
      </c>
      <c r="D56" s="194">
        <v>2</v>
      </c>
      <c r="E56" s="192"/>
      <c r="F56" s="195">
        <f>SUM(F55:F55)</f>
        <v>2362</v>
      </c>
      <c r="G56" s="196"/>
    </row>
    <row r="57" spans="1:7" ht="19.5" thickBot="1">
      <c r="A57" s="135"/>
      <c r="B57" s="136" t="s">
        <v>31</v>
      </c>
      <c r="C57" s="136"/>
      <c r="D57" s="137"/>
      <c r="E57" s="138"/>
      <c r="F57" s="139">
        <f>F56</f>
        <v>2362</v>
      </c>
      <c r="G57" s="140"/>
    </row>
    <row r="58" spans="1:7" ht="19.5" thickBot="1">
      <c r="A58" s="141">
        <v>2</v>
      </c>
      <c r="B58" s="142" t="s">
        <v>32</v>
      </c>
      <c r="C58" s="143" t="s">
        <v>33</v>
      </c>
      <c r="D58" s="516">
        <v>3.8</v>
      </c>
      <c r="E58" s="197"/>
      <c r="F58" s="198">
        <v>2559.75866</v>
      </c>
      <c r="G58" s="147"/>
    </row>
    <row r="59" spans="1:7" ht="19.5" thickBot="1">
      <c r="A59" s="148">
        <v>3</v>
      </c>
      <c r="B59" s="149" t="s">
        <v>36</v>
      </c>
      <c r="C59" s="150" t="s">
        <v>33</v>
      </c>
      <c r="D59" s="197"/>
      <c r="E59" s="197"/>
      <c r="F59" s="199"/>
      <c r="G59" s="153"/>
    </row>
    <row r="60" spans="1:7" ht="19.5" thickBot="1">
      <c r="A60" s="154"/>
      <c r="B60" s="155" t="s">
        <v>37</v>
      </c>
      <c r="C60" s="156"/>
      <c r="D60" s="156"/>
      <c r="E60" s="157"/>
      <c r="F60" s="158">
        <f>F56+F58+F59</f>
        <v>4921.7586599999995</v>
      </c>
      <c r="G60" s="159"/>
    </row>
    <row r="61" spans="1:7" ht="19.5" thickBot="1">
      <c r="A61" s="160"/>
      <c r="B61" s="161" t="s">
        <v>38</v>
      </c>
      <c r="C61" s="162"/>
      <c r="D61" s="162"/>
      <c r="E61" s="163"/>
      <c r="F61" s="164">
        <f>F60*1.18</f>
        <v>5807.675218799999</v>
      </c>
      <c r="G61" s="165"/>
    </row>
    <row r="62" spans="1:7" ht="19.5" thickBot="1">
      <c r="A62" s="200" t="s">
        <v>39</v>
      </c>
      <c r="B62" s="201"/>
      <c r="C62" s="201"/>
      <c r="D62" s="202"/>
      <c r="E62" s="201"/>
      <c r="F62" s="201"/>
      <c r="G62" s="203"/>
    </row>
    <row r="63" spans="1:7" ht="18.75">
      <c r="A63" s="204" t="s">
        <v>4</v>
      </c>
      <c r="B63" s="205" t="s">
        <v>5</v>
      </c>
      <c r="C63" s="205" t="s">
        <v>6</v>
      </c>
      <c r="D63" s="205" t="s">
        <v>7</v>
      </c>
      <c r="E63" s="205" t="s">
        <v>8</v>
      </c>
      <c r="F63" s="205" t="s">
        <v>9</v>
      </c>
      <c r="G63" s="206" t="s">
        <v>10</v>
      </c>
    </row>
    <row r="64" spans="1:7" ht="19.5" thickBot="1">
      <c r="A64" s="173"/>
      <c r="B64" s="174" t="s">
        <v>13</v>
      </c>
      <c r="C64" s="174" t="s">
        <v>14</v>
      </c>
      <c r="D64" s="174" t="s">
        <v>15</v>
      </c>
      <c r="E64" s="174"/>
      <c r="F64" s="174"/>
      <c r="G64" s="175"/>
    </row>
    <row r="65" spans="1:7" ht="19.5" thickBot="1">
      <c r="A65" s="176"/>
      <c r="B65" s="177" t="s">
        <v>40</v>
      </c>
      <c r="C65" s="178"/>
      <c r="D65" s="178"/>
      <c r="E65" s="177"/>
      <c r="F65" s="179">
        <v>0</v>
      </c>
      <c r="G65" s="180"/>
    </row>
    <row r="66" spans="1:7" ht="19.5" thickBot="1">
      <c r="A66" s="181"/>
      <c r="B66" s="182" t="s">
        <v>38</v>
      </c>
      <c r="C66" s="183"/>
      <c r="D66" s="183"/>
      <c r="E66" s="182"/>
      <c r="F66" s="184">
        <f>F65*1.18</f>
        <v>0</v>
      </c>
      <c r="G66" s="185"/>
    </row>
    <row r="67" spans="1:7" ht="18.75">
      <c r="A67" s="186"/>
      <c r="B67" s="187" t="s">
        <v>41</v>
      </c>
      <c r="C67" s="186"/>
      <c r="D67"/>
      <c r="E67" s="188">
        <f>F60+F65</f>
        <v>4921.7586599999995</v>
      </c>
      <c r="F67" s="188"/>
      <c r="G67" s="189"/>
    </row>
    <row r="68" spans="1:7" ht="18.75">
      <c r="A68" s="186"/>
      <c r="B68" s="187" t="s">
        <v>42</v>
      </c>
      <c r="C68" s="186"/>
      <c r="D68" s="696">
        <f>E67*1.18</f>
        <v>5807.675218799999</v>
      </c>
      <c r="E68" s="696"/>
      <c r="F68" s="696"/>
      <c r="G68" s="189"/>
    </row>
    <row r="69" spans="1:7" ht="20.25">
      <c r="A69" s="699" t="s">
        <v>0</v>
      </c>
      <c r="B69" s="699"/>
      <c r="C69" s="699"/>
      <c r="D69" s="699"/>
      <c r="E69" s="699"/>
      <c r="F69" s="699"/>
      <c r="G69" s="699"/>
    </row>
    <row r="70" spans="1:7" ht="20.25">
      <c r="A70" s="699" t="s">
        <v>252</v>
      </c>
      <c r="B70" s="699"/>
      <c r="C70" s="699"/>
      <c r="D70" s="699"/>
      <c r="E70" s="699"/>
      <c r="F70" s="699"/>
      <c r="G70" s="699"/>
    </row>
    <row r="71" spans="1:7" ht="20.25">
      <c r="A71" s="699" t="s">
        <v>56</v>
      </c>
      <c r="B71" s="699"/>
      <c r="C71" s="699"/>
      <c r="D71" s="699"/>
      <c r="E71" s="699"/>
      <c r="F71" s="699"/>
      <c r="G71" s="699"/>
    </row>
    <row r="72" spans="1:7" ht="21" thickBot="1">
      <c r="A72" s="103"/>
      <c r="B72" s="103"/>
      <c r="C72" s="103"/>
      <c r="D72" s="103"/>
      <c r="E72" s="103"/>
      <c r="F72" s="103"/>
      <c r="G72" s="103"/>
    </row>
    <row r="73" spans="1:7" ht="19.5" thickBot="1">
      <c r="A73" s="700" t="s">
        <v>3</v>
      </c>
      <c r="B73" s="701"/>
      <c r="C73" s="701"/>
      <c r="D73" s="701"/>
      <c r="E73" s="701"/>
      <c r="F73" s="701"/>
      <c r="G73" s="702"/>
    </row>
    <row r="74" spans="1:7" ht="18.75">
      <c r="A74" s="104" t="s">
        <v>4</v>
      </c>
      <c r="B74" s="105" t="s">
        <v>5</v>
      </c>
      <c r="C74" s="105" t="s">
        <v>6</v>
      </c>
      <c r="D74" s="105" t="s">
        <v>7</v>
      </c>
      <c r="E74" s="105" t="s">
        <v>8</v>
      </c>
      <c r="F74" s="105" t="s">
        <v>9</v>
      </c>
      <c r="G74" s="106" t="s">
        <v>10</v>
      </c>
    </row>
    <row r="75" spans="1:7" ht="19.5" thickBot="1">
      <c r="A75" s="107"/>
      <c r="B75" s="108" t="s">
        <v>13</v>
      </c>
      <c r="C75" s="108" t="s">
        <v>14</v>
      </c>
      <c r="D75" s="108" t="s">
        <v>15</v>
      </c>
      <c r="E75" s="108"/>
      <c r="F75" s="108"/>
      <c r="G75" s="109"/>
    </row>
    <row r="76" spans="1:7" ht="19.5" thickBot="1">
      <c r="A76" s="141">
        <v>2</v>
      </c>
      <c r="B76" s="142" t="s">
        <v>32</v>
      </c>
      <c r="C76" s="143" t="s">
        <v>33</v>
      </c>
      <c r="D76" s="230">
        <v>2</v>
      </c>
      <c r="E76" s="197"/>
      <c r="F76" s="198">
        <v>8657.0564</v>
      </c>
      <c r="G76" s="147" t="s">
        <v>34</v>
      </c>
    </row>
    <row r="77" spans="1:7" ht="19.5" thickBot="1">
      <c r="A77" s="148">
        <v>3</v>
      </c>
      <c r="B77" s="149" t="s">
        <v>36</v>
      </c>
      <c r="C77" s="150" t="s">
        <v>33</v>
      </c>
      <c r="D77" s="197"/>
      <c r="E77" s="197"/>
      <c r="F77" s="199">
        <v>0</v>
      </c>
      <c r="G77" s="153" t="s">
        <v>34</v>
      </c>
    </row>
    <row r="78" spans="1:7" ht="19.5" thickBot="1">
      <c r="A78" s="154"/>
      <c r="B78" s="155" t="s">
        <v>37</v>
      </c>
      <c r="C78" s="156"/>
      <c r="D78" s="156"/>
      <c r="E78" s="157"/>
      <c r="F78" s="158">
        <f>F77+F76</f>
        <v>8657.0564</v>
      </c>
      <c r="G78" s="159"/>
    </row>
    <row r="79" spans="1:7" ht="19.5" thickBot="1">
      <c r="A79" s="160"/>
      <c r="B79" s="161" t="s">
        <v>38</v>
      </c>
      <c r="C79" s="162"/>
      <c r="D79" s="162"/>
      <c r="E79" s="163"/>
      <c r="F79" s="164">
        <f>F78*1.18</f>
        <v>10215.326551999999</v>
      </c>
      <c r="G79" s="165"/>
    </row>
    <row r="80" spans="1:7" ht="19.5" thickBot="1">
      <c r="A80" s="200" t="s">
        <v>39</v>
      </c>
      <c r="B80" s="201"/>
      <c r="C80" s="201"/>
      <c r="D80" s="202"/>
      <c r="E80" s="201"/>
      <c r="F80" s="201"/>
      <c r="G80" s="203"/>
    </row>
    <row r="81" spans="1:7" ht="18.75">
      <c r="A81" s="204" t="s">
        <v>4</v>
      </c>
      <c r="B81" s="205" t="s">
        <v>5</v>
      </c>
      <c r="C81" s="205" t="s">
        <v>6</v>
      </c>
      <c r="D81" s="205" t="s">
        <v>7</v>
      </c>
      <c r="E81" s="205" t="s">
        <v>8</v>
      </c>
      <c r="F81" s="205" t="s">
        <v>9</v>
      </c>
      <c r="G81" s="206" t="s">
        <v>10</v>
      </c>
    </row>
    <row r="82" spans="1:7" ht="19.5" thickBot="1">
      <c r="A82" s="173"/>
      <c r="B82" s="174" t="s">
        <v>13</v>
      </c>
      <c r="C82" s="174" t="s">
        <v>14</v>
      </c>
      <c r="D82" s="174" t="s">
        <v>15</v>
      </c>
      <c r="E82" s="174"/>
      <c r="F82" s="174"/>
      <c r="G82" s="175"/>
    </row>
    <row r="83" spans="1:7" ht="19.5" thickBot="1">
      <c r="A83" s="176"/>
      <c r="B83" s="177" t="s">
        <v>40</v>
      </c>
      <c r="C83" s="178"/>
      <c r="D83" s="178"/>
      <c r="E83" s="177"/>
      <c r="F83" s="179">
        <v>0</v>
      </c>
      <c r="G83" s="180"/>
    </row>
    <row r="84" spans="1:7" ht="19.5" thickBot="1">
      <c r="A84" s="181"/>
      <c r="B84" s="182" t="s">
        <v>38</v>
      </c>
      <c r="C84" s="183"/>
      <c r="D84" s="183"/>
      <c r="E84" s="182"/>
      <c r="F84" s="184">
        <f>F83*1.18</f>
        <v>0</v>
      </c>
      <c r="G84" s="185"/>
    </row>
    <row r="85" spans="1:7" ht="18.75">
      <c r="A85" s="186"/>
      <c r="B85" s="187" t="s">
        <v>41</v>
      </c>
      <c r="C85" s="186"/>
      <c r="D85" s="188">
        <f>F78+F83</f>
        <v>8657.0564</v>
      </c>
      <c r="E85" s="188"/>
      <c r="F85" s="188"/>
      <c r="G85" s="189"/>
    </row>
    <row r="86" spans="1:7" ht="18.75">
      <c r="A86" s="186"/>
      <c r="B86" s="187" t="s">
        <v>42</v>
      </c>
      <c r="C86" s="186"/>
      <c r="D86" s="696">
        <f>D85*1.18</f>
        <v>10215.326551999999</v>
      </c>
      <c r="E86" s="696"/>
      <c r="F86" s="696"/>
      <c r="G86" s="189"/>
    </row>
    <row r="87" spans="1:7" ht="20.25">
      <c r="A87" s="699" t="s">
        <v>0</v>
      </c>
      <c r="B87" s="699"/>
      <c r="C87" s="699"/>
      <c r="D87" s="699"/>
      <c r="E87" s="699"/>
      <c r="F87" s="699"/>
      <c r="G87" s="699"/>
    </row>
    <row r="88" spans="1:7" ht="20.25">
      <c r="A88" s="699" t="s">
        <v>253</v>
      </c>
      <c r="B88" s="699"/>
      <c r="C88" s="699"/>
      <c r="D88" s="699"/>
      <c r="E88" s="699"/>
      <c r="F88" s="699"/>
      <c r="G88" s="699"/>
    </row>
    <row r="89" spans="1:7" ht="20.25">
      <c r="A89" s="699" t="s">
        <v>65</v>
      </c>
      <c r="B89" s="699"/>
      <c r="C89" s="699"/>
      <c r="D89" s="699"/>
      <c r="E89" s="699"/>
      <c r="F89" s="699"/>
      <c r="G89" s="699"/>
    </row>
    <row r="90" spans="1:7" ht="21" thickBot="1">
      <c r="A90" s="103"/>
      <c r="B90" s="103"/>
      <c r="C90" s="103"/>
      <c r="D90" s="103"/>
      <c r="E90" s="103"/>
      <c r="F90" s="103"/>
      <c r="G90" s="103"/>
    </row>
    <row r="91" spans="1:7" ht="19.5" thickBot="1">
      <c r="A91" s="700" t="s">
        <v>3</v>
      </c>
      <c r="B91" s="701"/>
      <c r="C91" s="701"/>
      <c r="D91" s="701"/>
      <c r="E91" s="701"/>
      <c r="F91" s="701"/>
      <c r="G91" s="702"/>
    </row>
    <row r="92" spans="1:7" ht="18.75">
      <c r="A92" s="104" t="s">
        <v>4</v>
      </c>
      <c r="B92" s="105" t="s">
        <v>5</v>
      </c>
      <c r="C92" s="105" t="s">
        <v>6</v>
      </c>
      <c r="D92" s="105" t="s">
        <v>7</v>
      </c>
      <c r="E92" s="105" t="s">
        <v>8</v>
      </c>
      <c r="F92" s="105" t="s">
        <v>9</v>
      </c>
      <c r="G92" s="106" t="s">
        <v>10</v>
      </c>
    </row>
    <row r="93" spans="1:7" ht="19.5" thickBot="1">
      <c r="A93" s="107"/>
      <c r="B93" s="108" t="s">
        <v>13</v>
      </c>
      <c r="C93" s="108" t="s">
        <v>14</v>
      </c>
      <c r="D93" s="108" t="s">
        <v>15</v>
      </c>
      <c r="E93" s="108"/>
      <c r="F93" s="108"/>
      <c r="G93" s="109"/>
    </row>
    <row r="94" spans="1:7" ht="18.75">
      <c r="A94" s="110">
        <v>1</v>
      </c>
      <c r="B94" s="722" t="s">
        <v>16</v>
      </c>
      <c r="C94" s="722"/>
      <c r="D94" s="722"/>
      <c r="E94" s="722"/>
      <c r="F94" s="722"/>
      <c r="G94" s="723"/>
    </row>
    <row r="95" spans="1:7" ht="18.75">
      <c r="A95" s="117" t="s">
        <v>157</v>
      </c>
      <c r="B95" s="123" t="s">
        <v>247</v>
      </c>
      <c r="C95" s="124" t="s">
        <v>22</v>
      </c>
      <c r="D95" s="124">
        <v>1</v>
      </c>
      <c r="E95" s="125">
        <v>6389.45</v>
      </c>
      <c r="F95" s="126">
        <f>D95*E95</f>
        <v>6389.45</v>
      </c>
      <c r="G95" s="127" t="s">
        <v>254</v>
      </c>
    </row>
    <row r="96" spans="1:7" ht="18.75">
      <c r="A96" s="117" t="s">
        <v>159</v>
      </c>
      <c r="B96" s="123" t="s">
        <v>247</v>
      </c>
      <c r="C96" s="124" t="s">
        <v>49</v>
      </c>
      <c r="D96" s="124">
        <v>6</v>
      </c>
      <c r="E96" s="125">
        <v>128.59</v>
      </c>
      <c r="F96" s="126">
        <f>D96*E96</f>
        <v>771.54</v>
      </c>
      <c r="G96" s="227" t="s">
        <v>255</v>
      </c>
    </row>
    <row r="97" spans="1:7" ht="19.5" thickBot="1">
      <c r="A97" s="191"/>
      <c r="B97" s="192" t="s">
        <v>30</v>
      </c>
      <c r="C97" s="193" t="s">
        <v>22</v>
      </c>
      <c r="D97" s="194">
        <f>J97</f>
        <v>0</v>
      </c>
      <c r="E97" s="192"/>
      <c r="F97" s="195">
        <f>SUM(F95:F96)</f>
        <v>7160.99</v>
      </c>
      <c r="G97" s="196"/>
    </row>
    <row r="98" spans="1:7" ht="19.5" thickBot="1">
      <c r="A98" s="135"/>
      <c r="B98" s="136" t="s">
        <v>31</v>
      </c>
      <c r="C98" s="136"/>
      <c r="D98" s="137"/>
      <c r="E98" s="138"/>
      <c r="F98" s="139">
        <f>F97</f>
        <v>7160.99</v>
      </c>
      <c r="G98" s="140"/>
    </row>
    <row r="99" spans="1:7" ht="19.5" thickBot="1">
      <c r="A99" s="141">
        <v>2</v>
      </c>
      <c r="B99" s="142" t="s">
        <v>32</v>
      </c>
      <c r="C99" s="143" t="s">
        <v>33</v>
      </c>
      <c r="D99" s="197"/>
      <c r="E99" s="197"/>
      <c r="F99" s="198"/>
      <c r="G99" s="147" t="s">
        <v>34</v>
      </c>
    </row>
    <row r="100" spans="1:7" ht="19.5" thickBot="1">
      <c r="A100" s="148">
        <v>3</v>
      </c>
      <c r="B100" s="149" t="s">
        <v>36</v>
      </c>
      <c r="C100" s="150" t="s">
        <v>33</v>
      </c>
      <c r="D100" s="197"/>
      <c r="E100" s="197"/>
      <c r="F100" s="199"/>
      <c r="G100" s="153" t="s">
        <v>34</v>
      </c>
    </row>
    <row r="101" spans="1:7" ht="19.5" thickBot="1">
      <c r="A101" s="154"/>
      <c r="B101" s="155" t="s">
        <v>37</v>
      </c>
      <c r="C101" s="156"/>
      <c r="D101" s="156"/>
      <c r="E101" s="157"/>
      <c r="F101" s="158">
        <f>F98+F99+F100</f>
        <v>7160.99</v>
      </c>
      <c r="G101" s="159"/>
    </row>
    <row r="102" spans="1:7" ht="18.75">
      <c r="A102" s="231"/>
      <c r="B102" s="232" t="s">
        <v>38</v>
      </c>
      <c r="C102" s="233"/>
      <c r="D102" s="233"/>
      <c r="E102" s="234"/>
      <c r="F102" s="235">
        <f>F101*1.18</f>
        <v>8449.9682</v>
      </c>
      <c r="G102" s="236"/>
    </row>
    <row r="103" spans="1:7" ht="19.5" thickBot="1">
      <c r="A103" s="237" t="s">
        <v>39</v>
      </c>
      <c r="B103" s="238"/>
      <c r="C103" s="238"/>
      <c r="D103" s="239"/>
      <c r="E103" s="238"/>
      <c r="F103" s="238"/>
      <c r="G103" s="240"/>
    </row>
    <row r="104" spans="1:7" ht="18.75">
      <c r="A104" s="204" t="s">
        <v>4</v>
      </c>
      <c r="B104" s="205" t="s">
        <v>5</v>
      </c>
      <c r="C104" s="205" t="s">
        <v>6</v>
      </c>
      <c r="D104" s="205" t="s">
        <v>7</v>
      </c>
      <c r="E104" s="205" t="s">
        <v>8</v>
      </c>
      <c r="F104" s="205" t="s">
        <v>9</v>
      </c>
      <c r="G104" s="206" t="s">
        <v>10</v>
      </c>
    </row>
    <row r="105" spans="1:7" ht="19.5" thickBot="1">
      <c r="A105" s="204"/>
      <c r="B105" s="205" t="s">
        <v>13</v>
      </c>
      <c r="C105" s="205" t="s">
        <v>14</v>
      </c>
      <c r="D105" s="205" t="s">
        <v>15</v>
      </c>
      <c r="E105" s="205"/>
      <c r="F105" s="205"/>
      <c r="G105" s="241"/>
    </row>
    <row r="106" spans="1:7" ht="19.5" thickBot="1">
      <c r="A106" s="176"/>
      <c r="B106" s="177" t="s">
        <v>40</v>
      </c>
      <c r="C106" s="178"/>
      <c r="D106" s="178"/>
      <c r="E106" s="177"/>
      <c r="F106" s="179">
        <v>0</v>
      </c>
      <c r="G106" s="180"/>
    </row>
    <row r="107" spans="1:7" ht="19.5" thickBot="1">
      <c r="A107" s="181"/>
      <c r="B107" s="182" t="s">
        <v>38</v>
      </c>
      <c r="C107" s="183"/>
      <c r="D107" s="183"/>
      <c r="E107" s="182"/>
      <c r="F107" s="184">
        <f>F106*1.18</f>
        <v>0</v>
      </c>
      <c r="G107" s="185"/>
    </row>
    <row r="108" spans="1:7" ht="18.75">
      <c r="A108" s="186"/>
      <c r="B108" s="187" t="s">
        <v>41</v>
      </c>
      <c r="C108" s="186"/>
      <c r="D108" s="188">
        <f>F101+F106</f>
        <v>7160.99</v>
      </c>
      <c r="E108" s="188"/>
      <c r="F108" s="188"/>
      <c r="G108" s="189"/>
    </row>
    <row r="109" spans="1:7" ht="18.75">
      <c r="A109" s="186"/>
      <c r="B109" s="187" t="s">
        <v>42</v>
      </c>
      <c r="C109" s="186"/>
      <c r="D109" s="696">
        <f>D108*1.18</f>
        <v>8449.9682</v>
      </c>
      <c r="E109" s="696"/>
      <c r="F109" s="696"/>
      <c r="G109" s="189"/>
    </row>
    <row r="110" spans="1:7" ht="20.25">
      <c r="A110" s="699" t="s">
        <v>0</v>
      </c>
      <c r="B110" s="699"/>
      <c r="C110" s="699"/>
      <c r="D110" s="699"/>
      <c r="E110" s="699"/>
      <c r="F110" s="699"/>
      <c r="G110" s="699"/>
    </row>
    <row r="111" spans="1:7" ht="20.25">
      <c r="A111" s="699" t="s">
        <v>252</v>
      </c>
      <c r="B111" s="699"/>
      <c r="C111" s="699"/>
      <c r="D111" s="699"/>
      <c r="E111" s="699"/>
      <c r="F111" s="699"/>
      <c r="G111" s="699"/>
    </row>
    <row r="112" spans="1:7" ht="21" thickBot="1">
      <c r="A112" s="699" t="s">
        <v>71</v>
      </c>
      <c r="B112" s="699"/>
      <c r="C112" s="699"/>
      <c r="D112" s="699"/>
      <c r="E112" s="699"/>
      <c r="F112" s="699"/>
      <c r="G112" s="699"/>
    </row>
    <row r="113" spans="1:7" ht="19.5" thickBot="1">
      <c r="A113" s="700" t="s">
        <v>3</v>
      </c>
      <c r="B113" s="701"/>
      <c r="C113" s="701"/>
      <c r="D113" s="701"/>
      <c r="E113" s="701"/>
      <c r="F113" s="701"/>
      <c r="G113" s="702"/>
    </row>
    <row r="114" spans="1:7" ht="18.75">
      <c r="A114" s="104" t="s">
        <v>4</v>
      </c>
      <c r="B114" s="105" t="s">
        <v>5</v>
      </c>
      <c r="C114" s="105" t="s">
        <v>6</v>
      </c>
      <c r="D114" s="105" t="s">
        <v>7</v>
      </c>
      <c r="E114" s="105" t="s">
        <v>8</v>
      </c>
      <c r="F114" s="105" t="s">
        <v>9</v>
      </c>
      <c r="G114" s="106" t="s">
        <v>10</v>
      </c>
    </row>
    <row r="115" spans="1:7" ht="19.5" thickBot="1">
      <c r="A115" s="107"/>
      <c r="B115" s="108" t="s">
        <v>13</v>
      </c>
      <c r="C115" s="108" t="s">
        <v>14</v>
      </c>
      <c r="D115" s="108" t="s">
        <v>15</v>
      </c>
      <c r="E115" s="108"/>
      <c r="F115" s="108"/>
      <c r="G115" s="109"/>
    </row>
    <row r="116" spans="1:7" ht="19.5" thickBot="1">
      <c r="A116" s="141">
        <v>6</v>
      </c>
      <c r="B116" s="142" t="s">
        <v>32</v>
      </c>
      <c r="C116" s="143" t="s">
        <v>33</v>
      </c>
      <c r="D116" s="230">
        <v>4.3</v>
      </c>
      <c r="E116" s="197"/>
      <c r="F116" s="198">
        <v>21897.42625</v>
      </c>
      <c r="G116" s="147" t="s">
        <v>34</v>
      </c>
    </row>
    <row r="117" spans="1:7" ht="19.5" thickBot="1">
      <c r="A117" s="148">
        <v>7</v>
      </c>
      <c r="B117" s="149" t="s">
        <v>36</v>
      </c>
      <c r="C117" s="150" t="s">
        <v>33</v>
      </c>
      <c r="D117" s="197"/>
      <c r="E117" s="197"/>
      <c r="F117" s="198">
        <v>0</v>
      </c>
      <c r="G117" s="153" t="s">
        <v>34</v>
      </c>
    </row>
    <row r="118" spans="1:7" ht="19.5" thickBot="1">
      <c r="A118" s="154"/>
      <c r="B118" s="155" t="s">
        <v>37</v>
      </c>
      <c r="C118" s="156"/>
      <c r="D118" s="156"/>
      <c r="E118" s="157"/>
      <c r="F118" s="158">
        <f>F116+F117</f>
        <v>21897.42625</v>
      </c>
      <c r="G118" s="159"/>
    </row>
    <row r="119" spans="1:7" ht="19.5" thickBot="1">
      <c r="A119" s="160"/>
      <c r="B119" s="161" t="s">
        <v>38</v>
      </c>
      <c r="C119" s="162"/>
      <c r="D119" s="162"/>
      <c r="E119" s="163"/>
      <c r="F119" s="164">
        <f>F118*1.18</f>
        <v>25838.962975</v>
      </c>
      <c r="G119" s="165"/>
    </row>
    <row r="120" spans="1:7" ht="19.5" thickBot="1">
      <c r="A120" s="200" t="s">
        <v>39</v>
      </c>
      <c r="B120" s="201"/>
      <c r="C120" s="201"/>
      <c r="D120" s="202"/>
      <c r="E120" s="201"/>
      <c r="F120" s="201"/>
      <c r="G120" s="203"/>
    </row>
    <row r="121" spans="1:7" ht="18.75">
      <c r="A121" s="204" t="s">
        <v>4</v>
      </c>
      <c r="B121" s="205" t="s">
        <v>5</v>
      </c>
      <c r="C121" s="205" t="s">
        <v>6</v>
      </c>
      <c r="D121" s="205" t="s">
        <v>7</v>
      </c>
      <c r="E121" s="205" t="s">
        <v>8</v>
      </c>
      <c r="F121" s="205" t="s">
        <v>9</v>
      </c>
      <c r="G121" s="206" t="s">
        <v>10</v>
      </c>
    </row>
    <row r="122" spans="1:7" ht="19.5" thickBot="1">
      <c r="A122" s="173"/>
      <c r="B122" s="174" t="s">
        <v>13</v>
      </c>
      <c r="C122" s="174" t="s">
        <v>14</v>
      </c>
      <c r="D122" s="174" t="s">
        <v>15</v>
      </c>
      <c r="E122" s="174"/>
      <c r="F122" s="174"/>
      <c r="G122" s="175"/>
    </row>
    <row r="123" spans="1:7" ht="19.5" thickBot="1">
      <c r="A123" s="176"/>
      <c r="B123" s="177" t="s">
        <v>40</v>
      </c>
      <c r="C123" s="178"/>
      <c r="D123" s="178"/>
      <c r="E123" s="177"/>
      <c r="F123" s="179">
        <v>0</v>
      </c>
      <c r="G123" s="180"/>
    </row>
    <row r="124" spans="1:7" ht="19.5" thickBot="1">
      <c r="A124" s="181"/>
      <c r="B124" s="182" t="s">
        <v>38</v>
      </c>
      <c r="C124" s="183"/>
      <c r="D124" s="183"/>
      <c r="E124" s="182"/>
      <c r="F124" s="184">
        <f>F123*1.18</f>
        <v>0</v>
      </c>
      <c r="G124" s="185"/>
    </row>
    <row r="125" spans="1:7" ht="18.75">
      <c r="A125" s="186"/>
      <c r="B125" s="187" t="s">
        <v>41</v>
      </c>
      <c r="C125" s="186"/>
      <c r="D125" s="517">
        <f>F118+F123</f>
        <v>21897.42625</v>
      </c>
      <c r="E125" s="517"/>
      <c r="F125" s="517"/>
      <c r="G125" s="189"/>
    </row>
    <row r="126" spans="1:7" ht="18.75">
      <c r="A126" s="186"/>
      <c r="B126" s="187" t="s">
        <v>42</v>
      </c>
      <c r="C126" s="186"/>
      <c r="D126" s="696">
        <f>D125*1.18</f>
        <v>25838.962975</v>
      </c>
      <c r="E126" s="696"/>
      <c r="F126" s="696"/>
      <c r="G126" s="189"/>
    </row>
    <row r="127" spans="1:7" ht="20.25">
      <c r="A127" s="699" t="s">
        <v>0</v>
      </c>
      <c r="B127" s="699"/>
      <c r="C127" s="699"/>
      <c r="D127" s="699"/>
      <c r="E127" s="699"/>
      <c r="F127" s="699"/>
      <c r="G127" s="699"/>
    </row>
    <row r="128" spans="1:7" ht="20.25">
      <c r="A128" s="699" t="s">
        <v>252</v>
      </c>
      <c r="B128" s="699"/>
      <c r="C128" s="699"/>
      <c r="D128" s="699"/>
      <c r="E128" s="699"/>
      <c r="F128" s="699"/>
      <c r="G128" s="699"/>
    </row>
    <row r="129" spans="1:7" ht="21" thickBot="1">
      <c r="A129" s="699" t="s">
        <v>74</v>
      </c>
      <c r="B129" s="699"/>
      <c r="C129" s="699"/>
      <c r="D129" s="699"/>
      <c r="E129" s="699"/>
      <c r="F129" s="699"/>
      <c r="G129" s="699"/>
    </row>
    <row r="130" spans="1:7" ht="19.5" thickBot="1">
      <c r="A130" s="700" t="s">
        <v>3</v>
      </c>
      <c r="B130" s="701"/>
      <c r="C130" s="701"/>
      <c r="D130" s="701"/>
      <c r="E130" s="701"/>
      <c r="F130" s="701"/>
      <c r="G130" s="702"/>
    </row>
    <row r="131" spans="1:7" ht="18.75">
      <c r="A131" s="104" t="s">
        <v>4</v>
      </c>
      <c r="B131" s="105" t="s">
        <v>5</v>
      </c>
      <c r="C131" s="105" t="s">
        <v>6</v>
      </c>
      <c r="D131" s="105" t="s">
        <v>7</v>
      </c>
      <c r="E131" s="105" t="s">
        <v>8</v>
      </c>
      <c r="F131" s="105" t="s">
        <v>9</v>
      </c>
      <c r="G131" s="106" t="s">
        <v>10</v>
      </c>
    </row>
    <row r="132" spans="1:7" ht="19.5" thickBot="1">
      <c r="A132" s="107"/>
      <c r="B132" s="108" t="s">
        <v>13</v>
      </c>
      <c r="C132" s="108" t="s">
        <v>14</v>
      </c>
      <c r="D132" s="108" t="s">
        <v>15</v>
      </c>
      <c r="E132" s="108"/>
      <c r="F132" s="108"/>
      <c r="G132" s="109"/>
    </row>
    <row r="133" spans="1:7" ht="19.5" thickBot="1">
      <c r="A133" s="141">
        <v>3</v>
      </c>
      <c r="B133" s="142" t="s">
        <v>32</v>
      </c>
      <c r="C133" s="143" t="s">
        <v>33</v>
      </c>
      <c r="D133" s="230">
        <v>14.7</v>
      </c>
      <c r="E133" s="197"/>
      <c r="F133" s="198">
        <v>13544.76429</v>
      </c>
      <c r="G133" s="147" t="s">
        <v>34</v>
      </c>
    </row>
    <row r="134" spans="1:7" ht="19.5" thickBot="1">
      <c r="A134" s="148">
        <v>4</v>
      </c>
      <c r="B134" s="149" t="s">
        <v>36</v>
      </c>
      <c r="C134" s="150" t="s">
        <v>33</v>
      </c>
      <c r="D134" s="197"/>
      <c r="E134" s="197"/>
      <c r="F134" s="199">
        <v>0</v>
      </c>
      <c r="G134" s="153" t="s">
        <v>34</v>
      </c>
    </row>
    <row r="135" spans="1:7" ht="19.5" thickBot="1">
      <c r="A135" s="154"/>
      <c r="B135" s="155" t="s">
        <v>37</v>
      </c>
      <c r="C135" s="156"/>
      <c r="D135" s="156"/>
      <c r="E135" s="157"/>
      <c r="F135" s="158">
        <f>F134+F133</f>
        <v>13544.76429</v>
      </c>
      <c r="G135" s="159"/>
    </row>
    <row r="136" spans="1:7" ht="19.5" thickBot="1">
      <c r="A136" s="160"/>
      <c r="B136" s="161" t="s">
        <v>38</v>
      </c>
      <c r="C136" s="162"/>
      <c r="D136" s="162"/>
      <c r="E136" s="163"/>
      <c r="F136" s="164">
        <f>F135*1.18</f>
        <v>15982.821862199999</v>
      </c>
      <c r="G136" s="165"/>
    </row>
    <row r="137" spans="1:7" ht="19.5" thickBot="1">
      <c r="A137" s="200" t="s">
        <v>39</v>
      </c>
      <c r="B137" s="201"/>
      <c r="C137" s="201"/>
      <c r="D137" s="202"/>
      <c r="E137" s="201"/>
      <c r="F137" s="201"/>
      <c r="G137" s="203"/>
    </row>
    <row r="138" spans="1:7" ht="18.75">
      <c r="A138" s="204" t="s">
        <v>4</v>
      </c>
      <c r="B138" s="205" t="s">
        <v>5</v>
      </c>
      <c r="C138" s="205" t="s">
        <v>6</v>
      </c>
      <c r="D138" s="205" t="s">
        <v>7</v>
      </c>
      <c r="E138" s="205" t="s">
        <v>8</v>
      </c>
      <c r="F138" s="205" t="s">
        <v>9</v>
      </c>
      <c r="G138" s="206" t="s">
        <v>10</v>
      </c>
    </row>
    <row r="139" spans="1:7" ht="19.5" thickBot="1">
      <c r="A139" s="173"/>
      <c r="B139" s="174" t="s">
        <v>13</v>
      </c>
      <c r="C139" s="174" t="s">
        <v>14</v>
      </c>
      <c r="D139" s="174" t="s">
        <v>15</v>
      </c>
      <c r="E139" s="174"/>
      <c r="F139" s="174"/>
      <c r="G139" s="175"/>
    </row>
    <row r="140" spans="1:7" ht="19.5" thickBot="1">
      <c r="A140" s="176"/>
      <c r="B140" s="177" t="s">
        <v>40</v>
      </c>
      <c r="C140" s="178"/>
      <c r="D140" s="178"/>
      <c r="E140" s="177"/>
      <c r="F140" s="179">
        <v>0</v>
      </c>
      <c r="G140" s="180"/>
    </row>
    <row r="141" spans="1:7" ht="19.5" thickBot="1">
      <c r="A141" s="181"/>
      <c r="B141" s="182" t="s">
        <v>38</v>
      </c>
      <c r="C141" s="183"/>
      <c r="D141" s="183"/>
      <c r="E141" s="182"/>
      <c r="F141" s="184">
        <f>F140*1.18</f>
        <v>0</v>
      </c>
      <c r="G141" s="185"/>
    </row>
    <row r="142" spans="1:7" ht="18.75">
      <c r="A142" s="186"/>
      <c r="B142" s="187" t="s">
        <v>41</v>
      </c>
      <c r="C142" s="186"/>
      <c r="D142" s="188">
        <f>F135+F140</f>
        <v>13544.76429</v>
      </c>
      <c r="E142" s="188"/>
      <c r="F142" s="188"/>
      <c r="G142" s="189"/>
    </row>
    <row r="143" spans="1:7" ht="18.75">
      <c r="A143" s="186"/>
      <c r="B143" s="187" t="s">
        <v>42</v>
      </c>
      <c r="C143" s="186"/>
      <c r="D143" s="696">
        <f>D142*1.18</f>
        <v>15982.821862199999</v>
      </c>
      <c r="E143" s="696"/>
      <c r="F143" s="696"/>
      <c r="G143" s="189"/>
    </row>
    <row r="144" spans="1:7" ht="20.25">
      <c r="A144" s="699" t="s">
        <v>0</v>
      </c>
      <c r="B144" s="699"/>
      <c r="C144" s="699"/>
      <c r="D144" s="699"/>
      <c r="E144" s="699"/>
      <c r="F144" s="699"/>
      <c r="G144" s="699"/>
    </row>
    <row r="145" spans="1:7" ht="20.25">
      <c r="A145" s="699" t="s">
        <v>252</v>
      </c>
      <c r="B145" s="699"/>
      <c r="C145" s="699"/>
      <c r="D145" s="699"/>
      <c r="E145" s="699"/>
      <c r="F145" s="699"/>
      <c r="G145" s="699"/>
    </row>
    <row r="146" spans="1:7" ht="20.25">
      <c r="A146" s="699" t="s">
        <v>80</v>
      </c>
      <c r="B146" s="699"/>
      <c r="C146" s="699"/>
      <c r="D146" s="699"/>
      <c r="E146" s="699"/>
      <c r="F146" s="699"/>
      <c r="G146" s="699"/>
    </row>
    <row r="147" spans="1:7" ht="21" thickBot="1">
      <c r="A147" s="103"/>
      <c r="B147" s="103"/>
      <c r="C147" s="103"/>
      <c r="D147" s="103"/>
      <c r="E147" s="103"/>
      <c r="F147" s="103"/>
      <c r="G147" s="103"/>
    </row>
    <row r="148" spans="1:7" ht="19.5" thickBot="1">
      <c r="A148" s="700" t="s">
        <v>3</v>
      </c>
      <c r="B148" s="701"/>
      <c r="C148" s="701"/>
      <c r="D148" s="701"/>
      <c r="E148" s="701"/>
      <c r="F148" s="701"/>
      <c r="G148" s="702"/>
    </row>
    <row r="149" spans="1:7" ht="18.75">
      <c r="A149" s="104" t="s">
        <v>4</v>
      </c>
      <c r="B149" s="105" t="s">
        <v>5</v>
      </c>
      <c r="C149" s="105" t="s">
        <v>6</v>
      </c>
      <c r="D149" s="105" t="s">
        <v>7</v>
      </c>
      <c r="E149" s="105" t="s">
        <v>8</v>
      </c>
      <c r="F149" s="105" t="s">
        <v>9</v>
      </c>
      <c r="G149" s="106" t="s">
        <v>10</v>
      </c>
    </row>
    <row r="150" spans="1:7" ht="20.25" customHeight="1" thickBot="1">
      <c r="A150" s="107"/>
      <c r="B150" s="108" t="s">
        <v>13</v>
      </c>
      <c r="C150" s="108" t="s">
        <v>14</v>
      </c>
      <c r="D150" s="108" t="s">
        <v>15</v>
      </c>
      <c r="E150" s="108"/>
      <c r="F150" s="108"/>
      <c r="G150" s="109"/>
    </row>
    <row r="151" spans="1:7" ht="19.5" thickBot="1">
      <c r="A151" s="141">
        <v>4</v>
      </c>
      <c r="B151" s="142" t="s">
        <v>32</v>
      </c>
      <c r="C151" s="143" t="s">
        <v>33</v>
      </c>
      <c r="D151" s="230">
        <v>0</v>
      </c>
      <c r="E151" s="197"/>
      <c r="F151" s="198">
        <v>5879.49</v>
      </c>
      <c r="G151" s="147" t="s">
        <v>34</v>
      </c>
    </row>
    <row r="152" spans="1:7" ht="19.5" thickBot="1">
      <c r="A152" s="148">
        <v>5</v>
      </c>
      <c r="B152" s="149" t="s">
        <v>36</v>
      </c>
      <c r="C152" s="150" t="s">
        <v>33</v>
      </c>
      <c r="D152" s="197"/>
      <c r="E152" s="197"/>
      <c r="F152" s="198">
        <v>0</v>
      </c>
      <c r="G152" s="153" t="s">
        <v>34</v>
      </c>
    </row>
    <row r="153" spans="1:7" ht="19.5" thickBot="1">
      <c r="A153" s="154"/>
      <c r="B153" s="155" t="s">
        <v>37</v>
      </c>
      <c r="C153" s="156"/>
      <c r="D153" s="156"/>
      <c r="E153" s="157"/>
      <c r="F153" s="158">
        <f>F151+F152</f>
        <v>5879.49</v>
      </c>
      <c r="G153" s="159"/>
    </row>
    <row r="154" spans="1:7" ht="19.5" thickBot="1">
      <c r="A154" s="160"/>
      <c r="B154" s="161" t="s">
        <v>38</v>
      </c>
      <c r="C154" s="162"/>
      <c r="D154" s="162"/>
      <c r="E154" s="163"/>
      <c r="F154" s="164">
        <f>F153*1.18</f>
        <v>6937.798199999999</v>
      </c>
      <c r="G154" s="165"/>
    </row>
    <row r="155" spans="1:7" ht="19.5" thickBot="1">
      <c r="A155" s="200" t="s">
        <v>39</v>
      </c>
      <c r="B155" s="201"/>
      <c r="C155" s="201"/>
      <c r="D155" s="202"/>
      <c r="E155" s="201"/>
      <c r="F155" s="201"/>
      <c r="G155" s="203"/>
    </row>
    <row r="156" spans="1:7" ht="18.75">
      <c r="A156" s="204" t="s">
        <v>4</v>
      </c>
      <c r="B156" s="205" t="s">
        <v>5</v>
      </c>
      <c r="C156" s="205" t="s">
        <v>6</v>
      </c>
      <c r="D156" s="205" t="s">
        <v>7</v>
      </c>
      <c r="E156" s="205" t="s">
        <v>8</v>
      </c>
      <c r="F156" s="205" t="s">
        <v>9</v>
      </c>
      <c r="G156" s="206" t="s">
        <v>10</v>
      </c>
    </row>
    <row r="157" spans="1:7" ht="19.5" thickBot="1">
      <c r="A157" s="204"/>
      <c r="B157" s="205" t="s">
        <v>13</v>
      </c>
      <c r="C157" s="205" t="s">
        <v>14</v>
      </c>
      <c r="D157" s="205" t="s">
        <v>15</v>
      </c>
      <c r="E157" s="205"/>
      <c r="F157" s="205"/>
      <c r="G157" s="241"/>
    </row>
    <row r="158" spans="1:7" ht="19.5" thickBot="1">
      <c r="A158" s="176"/>
      <c r="B158" s="177" t="s">
        <v>40</v>
      </c>
      <c r="C158" s="178"/>
      <c r="D158" s="178"/>
      <c r="E158" s="177"/>
      <c r="F158" s="179">
        <v>0</v>
      </c>
      <c r="G158" s="180"/>
    </row>
    <row r="159" spans="1:7" ht="19.5" thickBot="1">
      <c r="A159" s="181"/>
      <c r="B159" s="182" t="s">
        <v>38</v>
      </c>
      <c r="C159" s="183"/>
      <c r="D159" s="183"/>
      <c r="E159" s="182"/>
      <c r="F159" s="184">
        <f>F158*1.18</f>
        <v>0</v>
      </c>
      <c r="G159" s="185"/>
    </row>
    <row r="160" spans="1:7" ht="18.75">
      <c r="A160" s="186"/>
      <c r="B160" s="187" t="s">
        <v>41</v>
      </c>
      <c r="C160" s="186"/>
      <c r="D160" s="188">
        <f>F153+F158</f>
        <v>5879.49</v>
      </c>
      <c r="E160" s="188"/>
      <c r="F160" s="188"/>
      <c r="G160" s="189"/>
    </row>
    <row r="161" spans="1:7" ht="18.75">
      <c r="A161" s="186"/>
      <c r="B161" s="187" t="s">
        <v>42</v>
      </c>
      <c r="C161" s="186"/>
      <c r="D161" s="696">
        <f>D160*1.18</f>
        <v>6937.798199999999</v>
      </c>
      <c r="E161" s="696"/>
      <c r="F161" s="696"/>
      <c r="G161" s="189"/>
    </row>
    <row r="162" spans="1:7" ht="20.25">
      <c r="A162" s="699" t="s">
        <v>0</v>
      </c>
      <c r="B162" s="699"/>
      <c r="C162" s="699"/>
      <c r="D162" s="699"/>
      <c r="E162" s="699"/>
      <c r="F162" s="699"/>
      <c r="G162" s="699"/>
    </row>
    <row r="163" spans="1:7" ht="20.25">
      <c r="A163" s="699" t="s">
        <v>252</v>
      </c>
      <c r="B163" s="699"/>
      <c r="C163" s="699"/>
      <c r="D163" s="699"/>
      <c r="E163" s="699"/>
      <c r="F163" s="699"/>
      <c r="G163" s="699"/>
    </row>
    <row r="164" spans="1:7" ht="20.25">
      <c r="A164" s="699" t="s">
        <v>85</v>
      </c>
      <c r="B164" s="699"/>
      <c r="C164" s="699"/>
      <c r="D164" s="699"/>
      <c r="E164" s="699"/>
      <c r="F164" s="699"/>
      <c r="G164" s="699"/>
    </row>
    <row r="165" spans="1:7" ht="21" thickBot="1">
      <c r="A165" s="103"/>
      <c r="B165" s="103"/>
      <c r="C165" s="103"/>
      <c r="D165" s="103"/>
      <c r="E165" s="103"/>
      <c r="F165" s="103"/>
      <c r="G165" s="103"/>
    </row>
    <row r="166" spans="1:7" ht="19.5" thickBot="1">
      <c r="A166" s="708" t="s">
        <v>3</v>
      </c>
      <c r="B166" s="709"/>
      <c r="C166" s="709"/>
      <c r="D166" s="709"/>
      <c r="E166" s="709"/>
      <c r="F166" s="709"/>
      <c r="G166" s="710"/>
    </row>
    <row r="167" spans="1:7" ht="18.75">
      <c r="A167" s="104" t="s">
        <v>4</v>
      </c>
      <c r="B167" s="105" t="s">
        <v>5</v>
      </c>
      <c r="C167" s="105" t="s">
        <v>6</v>
      </c>
      <c r="D167" s="105" t="s">
        <v>7</v>
      </c>
      <c r="E167" s="105" t="s">
        <v>8</v>
      </c>
      <c r="F167" s="105" t="s">
        <v>9</v>
      </c>
      <c r="G167" s="106" t="s">
        <v>10</v>
      </c>
    </row>
    <row r="168" spans="1:7" ht="19.5" thickBot="1">
      <c r="A168" s="107"/>
      <c r="B168" s="108" t="s">
        <v>13</v>
      </c>
      <c r="C168" s="108" t="s">
        <v>14</v>
      </c>
      <c r="D168" s="108" t="s">
        <v>15</v>
      </c>
      <c r="E168" s="108"/>
      <c r="F168" s="108"/>
      <c r="G168" s="109"/>
    </row>
    <row r="169" spans="1:7" ht="19.5" thickBot="1">
      <c r="A169" s="219">
        <v>4</v>
      </c>
      <c r="B169" s="220" t="s">
        <v>16</v>
      </c>
      <c r="C169" s="711"/>
      <c r="D169" s="712"/>
      <c r="E169" s="712"/>
      <c r="F169" s="712"/>
      <c r="G169" s="713"/>
    </row>
    <row r="170" spans="1:7" ht="19.5" thickBot="1">
      <c r="A170" s="518">
        <v>50</v>
      </c>
      <c r="B170" s="519" t="s">
        <v>256</v>
      </c>
      <c r="C170" s="520" t="s">
        <v>22</v>
      </c>
      <c r="D170" s="520">
        <v>1</v>
      </c>
      <c r="E170" s="519">
        <v>699.94</v>
      </c>
      <c r="F170" s="284">
        <f>D170*E170</f>
        <v>699.94</v>
      </c>
      <c r="G170" s="521" t="s">
        <v>257</v>
      </c>
    </row>
    <row r="171" spans="1:7" ht="19.5" thickBot="1">
      <c r="A171" s="285"/>
      <c r="B171" s="286" t="s">
        <v>30</v>
      </c>
      <c r="C171" s="286"/>
      <c r="D171" s="287"/>
      <c r="E171" s="286"/>
      <c r="F171" s="288">
        <f>SUM(F170:F170)</f>
        <v>699.94</v>
      </c>
      <c r="G171" s="289"/>
    </row>
    <row r="172" spans="1:7" ht="19.5" thickBot="1">
      <c r="A172" s="290"/>
      <c r="B172" s="286" t="s">
        <v>31</v>
      </c>
      <c r="C172" s="286"/>
      <c r="D172" s="286"/>
      <c r="E172" s="286"/>
      <c r="F172" s="288">
        <f>F171</f>
        <v>699.94</v>
      </c>
      <c r="G172" s="291"/>
    </row>
    <row r="173" spans="1:7" ht="19.5" thickBot="1">
      <c r="A173" s="292">
        <v>6</v>
      </c>
      <c r="B173" s="293" t="s">
        <v>32</v>
      </c>
      <c r="C173" s="287" t="s">
        <v>33</v>
      </c>
      <c r="D173" s="287"/>
      <c r="E173" s="286"/>
      <c r="F173" s="286"/>
      <c r="G173" s="291" t="s">
        <v>34</v>
      </c>
    </row>
    <row r="174" spans="1:7" ht="19.5" thickBot="1">
      <c r="A174" s="296">
        <v>7</v>
      </c>
      <c r="B174" s="297" t="s">
        <v>36</v>
      </c>
      <c r="C174" s="298" t="s">
        <v>33</v>
      </c>
      <c r="D174" s="298"/>
      <c r="E174" s="299"/>
      <c r="F174" s="299"/>
      <c r="G174" s="300" t="s">
        <v>34</v>
      </c>
    </row>
    <row r="175" spans="1:7" ht="19.5" thickBot="1">
      <c r="A175" s="290"/>
      <c r="B175" s="301" t="s">
        <v>37</v>
      </c>
      <c r="C175" s="286"/>
      <c r="D175" s="286"/>
      <c r="E175" s="286"/>
      <c r="F175" s="302">
        <f>F172+F173+F174</f>
        <v>699.94</v>
      </c>
      <c r="G175" s="291"/>
    </row>
    <row r="176" spans="1:7" ht="19.5" thickBot="1">
      <c r="A176" s="290"/>
      <c r="B176" s="286" t="s">
        <v>38</v>
      </c>
      <c r="C176" s="286"/>
      <c r="D176" s="286"/>
      <c r="E176" s="286"/>
      <c r="F176" s="288">
        <f>F175*1.18</f>
        <v>825.9292</v>
      </c>
      <c r="G176" s="291"/>
    </row>
    <row r="177" spans="1:7" ht="19.5" thickBot="1">
      <c r="A177" s="200" t="s">
        <v>39</v>
      </c>
      <c r="B177" s="201"/>
      <c r="C177" s="201"/>
      <c r="D177" s="202"/>
      <c r="E177" s="201"/>
      <c r="F177" s="201"/>
      <c r="G177" s="203"/>
    </row>
    <row r="178" spans="1:7" ht="12.75">
      <c r="A178" s="714" t="s">
        <v>4</v>
      </c>
      <c r="B178" s="716" t="s">
        <v>90</v>
      </c>
      <c r="C178" s="718" t="s">
        <v>91</v>
      </c>
      <c r="D178" s="720" t="s">
        <v>92</v>
      </c>
      <c r="E178" s="718" t="s">
        <v>8</v>
      </c>
      <c r="F178" s="718" t="s">
        <v>9</v>
      </c>
      <c r="G178" s="706" t="s">
        <v>10</v>
      </c>
    </row>
    <row r="179" spans="1:7" ht="13.5" thickBot="1">
      <c r="A179" s="715"/>
      <c r="B179" s="717"/>
      <c r="C179" s="719"/>
      <c r="D179" s="721"/>
      <c r="E179" s="719"/>
      <c r="F179" s="719"/>
      <c r="G179" s="707"/>
    </row>
    <row r="180" spans="1:7" ht="19.5" thickBot="1">
      <c r="A180" s="292">
        <v>3</v>
      </c>
      <c r="B180" s="293" t="s">
        <v>183</v>
      </c>
      <c r="C180" s="293"/>
      <c r="D180" s="293"/>
      <c r="E180" s="286"/>
      <c r="F180" s="286"/>
      <c r="G180" s="291"/>
    </row>
    <row r="181" spans="1:7" ht="19.5" thickBot="1">
      <c r="A181" s="518">
        <v>3</v>
      </c>
      <c r="B181" s="519" t="s">
        <v>247</v>
      </c>
      <c r="C181" s="519" t="s">
        <v>19</v>
      </c>
      <c r="D181" s="519">
        <v>26.8</v>
      </c>
      <c r="E181" s="519">
        <v>196.06</v>
      </c>
      <c r="F181" s="522">
        <v>5254.41</v>
      </c>
      <c r="G181" s="521" t="s">
        <v>184</v>
      </c>
    </row>
    <row r="182" spans="1:7" ht="19.5" thickBot="1">
      <c r="A182" s="290"/>
      <c r="B182" s="286" t="s">
        <v>55</v>
      </c>
      <c r="C182" s="286" t="s">
        <v>19</v>
      </c>
      <c r="D182" s="286">
        <v>91.8</v>
      </c>
      <c r="E182" s="286"/>
      <c r="F182" s="288">
        <f>SUM(F181:F181)</f>
        <v>5254.41</v>
      </c>
      <c r="G182" s="291"/>
    </row>
    <row r="183" spans="1:7" ht="19.5" thickBot="1">
      <c r="A183" s="290"/>
      <c r="B183" s="301" t="s">
        <v>40</v>
      </c>
      <c r="C183" s="286"/>
      <c r="D183" s="286"/>
      <c r="E183" s="286"/>
      <c r="F183" s="302">
        <f>F182</f>
        <v>5254.41</v>
      </c>
      <c r="G183" s="291"/>
    </row>
    <row r="184" spans="1:7" ht="19.5" thickBot="1">
      <c r="A184" s="290"/>
      <c r="B184" s="286" t="s">
        <v>38</v>
      </c>
      <c r="C184" s="286"/>
      <c r="D184" s="286"/>
      <c r="E184" s="286"/>
      <c r="F184" s="288">
        <f>F183*1.18</f>
        <v>6200.203799999999</v>
      </c>
      <c r="G184" s="291"/>
    </row>
    <row r="185" spans="1:7" ht="18.75">
      <c r="A185" s="187"/>
      <c r="B185" s="187" t="s">
        <v>41</v>
      </c>
      <c r="C185" s="187"/>
      <c r="D185" s="307"/>
      <c r="E185" s="308">
        <f>F183+F175</f>
        <v>5954.35</v>
      </c>
      <c r="F185" s="187"/>
      <c r="G185" s="187"/>
    </row>
    <row r="186" spans="1:7" ht="18.75">
      <c r="A186" s="187"/>
      <c r="B186" s="187" t="s">
        <v>42</v>
      </c>
      <c r="C186" s="187"/>
      <c r="D186" s="307">
        <f>E185*1.18</f>
        <v>7026.133</v>
      </c>
      <c r="E186" s="187"/>
      <c r="F186" s="187"/>
      <c r="G186" s="187"/>
    </row>
    <row r="187" spans="1:7" ht="20.25">
      <c r="A187" s="699" t="s">
        <v>0</v>
      </c>
      <c r="B187" s="699"/>
      <c r="C187" s="699"/>
      <c r="D187" s="699"/>
      <c r="E187" s="699"/>
      <c r="F187" s="699"/>
      <c r="G187" s="699"/>
    </row>
    <row r="188" spans="1:7" ht="20.25">
      <c r="A188" s="699" t="s">
        <v>258</v>
      </c>
      <c r="B188" s="699"/>
      <c r="C188" s="699"/>
      <c r="D188" s="699"/>
      <c r="E188" s="699"/>
      <c r="F188" s="699"/>
      <c r="G188" s="699"/>
    </row>
    <row r="189" spans="1:7" ht="21" thickBot="1">
      <c r="A189" s="699" t="s">
        <v>111</v>
      </c>
      <c r="B189" s="699"/>
      <c r="C189" s="699"/>
      <c r="D189" s="699"/>
      <c r="E189" s="699"/>
      <c r="F189" s="699"/>
      <c r="G189" s="699"/>
    </row>
    <row r="190" spans="1:7" ht="19.5" thickBot="1">
      <c r="A190" s="700" t="s">
        <v>3</v>
      </c>
      <c r="B190" s="701"/>
      <c r="C190" s="701"/>
      <c r="D190" s="701"/>
      <c r="E190" s="701"/>
      <c r="F190" s="701"/>
      <c r="G190" s="702"/>
    </row>
    <row r="191" spans="1:7" ht="18.75">
      <c r="A191" s="104" t="s">
        <v>4</v>
      </c>
      <c r="B191" s="105" t="s">
        <v>5</v>
      </c>
      <c r="C191" s="105" t="s">
        <v>6</v>
      </c>
      <c r="D191" s="105" t="s">
        <v>7</v>
      </c>
      <c r="E191" s="105" t="s">
        <v>8</v>
      </c>
      <c r="F191" s="105" t="s">
        <v>9</v>
      </c>
      <c r="G191" s="106" t="s">
        <v>10</v>
      </c>
    </row>
    <row r="192" spans="1:7" ht="18.75">
      <c r="A192" s="107"/>
      <c r="B192" s="108" t="s">
        <v>13</v>
      </c>
      <c r="C192" s="108" t="s">
        <v>14</v>
      </c>
      <c r="D192" s="108" t="s">
        <v>15</v>
      </c>
      <c r="E192" s="108"/>
      <c r="F192" s="108"/>
      <c r="G192" s="109"/>
    </row>
    <row r="193" spans="1:7" ht="18.75">
      <c r="A193" s="204" t="s">
        <v>4</v>
      </c>
      <c r="B193" s="205" t="s">
        <v>5</v>
      </c>
      <c r="C193" s="205" t="s">
        <v>6</v>
      </c>
      <c r="D193" s="205" t="s">
        <v>7</v>
      </c>
      <c r="E193" s="205" t="s">
        <v>8</v>
      </c>
      <c r="F193" s="205" t="s">
        <v>9</v>
      </c>
      <c r="G193" s="206" t="s">
        <v>10</v>
      </c>
    </row>
    <row r="194" spans="1:7" ht="19.5" thickBot="1">
      <c r="A194" s="204"/>
      <c r="B194" s="205" t="s">
        <v>13</v>
      </c>
      <c r="C194" s="205" t="s">
        <v>14</v>
      </c>
      <c r="D194" s="205" t="s">
        <v>15</v>
      </c>
      <c r="E194" s="205"/>
      <c r="F194" s="205"/>
      <c r="G194" s="241"/>
    </row>
    <row r="195" spans="1:7" ht="19.5" thickBot="1">
      <c r="A195" s="375">
        <v>3</v>
      </c>
      <c r="B195" s="691" t="s">
        <v>116</v>
      </c>
      <c r="C195" s="691"/>
      <c r="D195" s="691"/>
      <c r="E195" s="691"/>
      <c r="F195" s="691"/>
      <c r="G195" s="692"/>
    </row>
    <row r="196" spans="1:7" ht="19.5" thickBot="1">
      <c r="A196" s="124"/>
      <c r="B196" s="381" t="s">
        <v>117</v>
      </c>
      <c r="C196" s="124" t="s">
        <v>19</v>
      </c>
      <c r="D196" s="124">
        <v>1.6</v>
      </c>
      <c r="E196" s="377">
        <v>1016.43</v>
      </c>
      <c r="F196" s="382">
        <f>D196*E196</f>
        <v>1626.288</v>
      </c>
      <c r="G196" s="381" t="s">
        <v>118</v>
      </c>
    </row>
    <row r="197" spans="1:7" ht="19.5" thickBot="1">
      <c r="A197" s="380"/>
      <c r="B197" s="693" t="s">
        <v>55</v>
      </c>
      <c r="C197" s="694"/>
      <c r="D197" s="694"/>
      <c r="E197" s="695"/>
      <c r="F197" s="348">
        <f>SUM(F196)</f>
        <v>1626.288</v>
      </c>
      <c r="G197" s="333"/>
    </row>
    <row r="198" spans="1:7" ht="19.5" thickBot="1">
      <c r="A198" s="358"/>
      <c r="B198" s="359" t="s">
        <v>40</v>
      </c>
      <c r="C198" s="360"/>
      <c r="D198" s="360"/>
      <c r="E198" s="359"/>
      <c r="F198" s="361">
        <f>F197</f>
        <v>1626.288</v>
      </c>
      <c r="G198" s="362"/>
    </row>
    <row r="199" spans="1:7" ht="19.5" thickBot="1">
      <c r="A199" s="181"/>
      <c r="B199" s="182" t="s">
        <v>38</v>
      </c>
      <c r="C199" s="183"/>
      <c r="D199" s="183"/>
      <c r="E199" s="182"/>
      <c r="F199" s="184">
        <f>F198*1.18</f>
        <v>1919.01984</v>
      </c>
      <c r="G199" s="185"/>
    </row>
    <row r="200" spans="1:7" ht="18.75">
      <c r="A200" s="186"/>
      <c r="B200" s="187" t="s">
        <v>41</v>
      </c>
      <c r="C200" s="186"/>
      <c r="D200" s="188">
        <f>F198</f>
        <v>1626.288</v>
      </c>
      <c r="E200" s="188"/>
      <c r="F200" s="188"/>
      <c r="G200" s="189"/>
    </row>
    <row r="201" spans="1:7" ht="18.75">
      <c r="A201" s="186"/>
      <c r="B201" s="187" t="s">
        <v>42</v>
      </c>
      <c r="C201" s="186"/>
      <c r="D201" s="696">
        <f>D200*1.18</f>
        <v>1919.01984</v>
      </c>
      <c r="E201" s="696"/>
      <c r="F201" s="696"/>
      <c r="G201" s="189"/>
    </row>
    <row r="202" ht="13.5" thickBot="1"/>
    <row r="203" spans="1:7" ht="27.75" customHeight="1">
      <c r="A203" s="383"/>
      <c r="B203" s="384" t="s">
        <v>119</v>
      </c>
      <c r="C203" s="385"/>
      <c r="D203" s="385"/>
      <c r="E203" s="385"/>
      <c r="F203" s="386">
        <f>D200+E185+D160+D142+D125+D108+D85+E67+D45+D24</f>
        <v>135911.20773999998</v>
      </c>
      <c r="G203" s="387"/>
    </row>
    <row r="204" spans="1:7" ht="27" customHeight="1" thickBot="1">
      <c r="A204" s="388"/>
      <c r="B204" s="389" t="s">
        <v>120</v>
      </c>
      <c r="C204" s="390"/>
      <c r="D204" s="390"/>
      <c r="E204" s="390"/>
      <c r="F204" s="391">
        <f>F203*1.18</f>
        <v>160375.22513319997</v>
      </c>
      <c r="G204" s="392"/>
    </row>
    <row r="205" spans="1:7" ht="19.5" thickBot="1">
      <c r="A205" s="393"/>
      <c r="B205" s="394" t="s">
        <v>121</v>
      </c>
      <c r="C205" s="395"/>
      <c r="D205" s="395"/>
      <c r="E205" s="395"/>
      <c r="F205" s="396">
        <f>F203*1.065</f>
        <v>144745.43624309998</v>
      </c>
      <c r="G205" s="397"/>
    </row>
    <row r="206" spans="1:7" ht="19.5" thickBot="1">
      <c r="A206" s="398"/>
      <c r="B206" s="399" t="s">
        <v>122</v>
      </c>
      <c r="C206" s="400"/>
      <c r="D206" s="400"/>
      <c r="E206" s="400"/>
      <c r="F206" s="396">
        <f>F204*1.065</f>
        <v>170799.61476685797</v>
      </c>
      <c r="G206" s="401"/>
    </row>
  </sheetData>
  <sheetProtection/>
  <mergeCells count="70">
    <mergeCell ref="A1:G1"/>
    <mergeCell ref="A2:G2"/>
    <mergeCell ref="A3:G3"/>
    <mergeCell ref="A4:G4"/>
    <mergeCell ref="H5:H6"/>
    <mergeCell ref="I5:I6"/>
    <mergeCell ref="H12:H13"/>
    <mergeCell ref="I12:I13"/>
    <mergeCell ref="B14:G14"/>
    <mergeCell ref="B19:G19"/>
    <mergeCell ref="D24:F24"/>
    <mergeCell ref="D25:F25"/>
    <mergeCell ref="A26:G26"/>
    <mergeCell ref="A27:G27"/>
    <mergeCell ref="A28:G28"/>
    <mergeCell ref="A29:G29"/>
    <mergeCell ref="B32:G32"/>
    <mergeCell ref="D45:F45"/>
    <mergeCell ref="D46:F46"/>
    <mergeCell ref="A47:G47"/>
    <mergeCell ref="A48:G48"/>
    <mergeCell ref="A49:G49"/>
    <mergeCell ref="A51:G51"/>
    <mergeCell ref="B54:G54"/>
    <mergeCell ref="D68:F68"/>
    <mergeCell ref="A69:G69"/>
    <mergeCell ref="A70:G70"/>
    <mergeCell ref="A71:G71"/>
    <mergeCell ref="A73:G73"/>
    <mergeCell ref="D86:F86"/>
    <mergeCell ref="A87:G87"/>
    <mergeCell ref="A88:G88"/>
    <mergeCell ref="A89:G89"/>
    <mergeCell ref="A91:G91"/>
    <mergeCell ref="B94:G94"/>
    <mergeCell ref="D109:F109"/>
    <mergeCell ref="A110:G110"/>
    <mergeCell ref="A111:G111"/>
    <mergeCell ref="A112:G112"/>
    <mergeCell ref="A113:G113"/>
    <mergeCell ref="D126:F126"/>
    <mergeCell ref="A127:G127"/>
    <mergeCell ref="A128:G128"/>
    <mergeCell ref="A129:G129"/>
    <mergeCell ref="A130:G130"/>
    <mergeCell ref="D143:F143"/>
    <mergeCell ref="A144:G144"/>
    <mergeCell ref="A145:G145"/>
    <mergeCell ref="A146:G146"/>
    <mergeCell ref="A148:G148"/>
    <mergeCell ref="D161:F161"/>
    <mergeCell ref="A162:G162"/>
    <mergeCell ref="A163:G163"/>
    <mergeCell ref="A164:G164"/>
    <mergeCell ref="A166:G166"/>
    <mergeCell ref="C169:G169"/>
    <mergeCell ref="A178:A179"/>
    <mergeCell ref="B178:B179"/>
    <mergeCell ref="C178:C179"/>
    <mergeCell ref="D178:D179"/>
    <mergeCell ref="E178:E179"/>
    <mergeCell ref="F178:F179"/>
    <mergeCell ref="G178:G179"/>
    <mergeCell ref="D201:F201"/>
    <mergeCell ref="A187:G187"/>
    <mergeCell ref="A188:G188"/>
    <mergeCell ref="A189:G189"/>
    <mergeCell ref="A190:G190"/>
    <mergeCell ref="B195:G195"/>
    <mergeCell ref="B197:E197"/>
  </mergeCells>
  <printOptions/>
  <pageMargins left="0.66" right="0.57" top="0.25" bottom="0.25" header="0.2" footer="0.2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I274"/>
  <sheetViews>
    <sheetView zoomScale="75" zoomScaleNormal="75" zoomScalePageLayoutView="0" workbookViewId="0" topLeftCell="A259">
      <selection activeCell="F237" sqref="F237"/>
    </sheetView>
  </sheetViews>
  <sheetFormatPr defaultColWidth="6.5742187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3.7109375" style="2" customWidth="1"/>
    <col min="5" max="5" width="13.140625" style="2" customWidth="1"/>
    <col min="6" max="6" width="17.14062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15.28125" style="2" customWidth="1"/>
    <col min="11" max="255" width="9.140625" style="2" customWidth="1"/>
    <col min="256" max="16384" width="6.5742187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259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9.5" thickBot="1">
      <c r="A7" s="523">
        <v>1</v>
      </c>
      <c r="B7" s="775" t="s">
        <v>16</v>
      </c>
      <c r="C7" s="775"/>
      <c r="D7" s="775"/>
      <c r="E7" s="775"/>
      <c r="F7" s="775"/>
      <c r="G7" s="776"/>
      <c r="H7" s="12"/>
      <c r="I7" s="13"/>
    </row>
    <row r="8" spans="1:9" ht="18.75">
      <c r="A8" s="524" t="s">
        <v>170</v>
      </c>
      <c r="B8" s="525" t="s">
        <v>260</v>
      </c>
      <c r="C8" s="526" t="s">
        <v>22</v>
      </c>
      <c r="D8" s="526">
        <v>2</v>
      </c>
      <c r="E8" s="527">
        <v>699.94</v>
      </c>
      <c r="F8" s="528">
        <f>D8*E8</f>
        <v>1399.88</v>
      </c>
      <c r="G8" s="529" t="s">
        <v>261</v>
      </c>
      <c r="H8" s="20"/>
      <c r="I8" s="530"/>
    </row>
    <row r="9" spans="1:9" ht="18.75">
      <c r="A9" s="14" t="s">
        <v>262</v>
      </c>
      <c r="B9" s="15" t="s">
        <v>260</v>
      </c>
      <c r="C9" s="16" t="s">
        <v>22</v>
      </c>
      <c r="D9" s="16">
        <v>1</v>
      </c>
      <c r="E9" s="502">
        <v>73.28</v>
      </c>
      <c r="F9" s="531">
        <f>D9*E9</f>
        <v>73.28</v>
      </c>
      <c r="G9" s="530" t="s">
        <v>263</v>
      </c>
      <c r="H9" s="20"/>
      <c r="I9" s="530"/>
    </row>
    <row r="10" spans="1:9" ht="18.75">
      <c r="A10" s="14" t="s">
        <v>264</v>
      </c>
      <c r="B10" s="15" t="s">
        <v>260</v>
      </c>
      <c r="C10" s="16" t="s">
        <v>22</v>
      </c>
      <c r="D10" s="16">
        <v>22</v>
      </c>
      <c r="E10" s="17">
        <v>248.92</v>
      </c>
      <c r="F10" s="18">
        <f>D10*E10</f>
        <v>5476.24</v>
      </c>
      <c r="G10" s="19" t="s">
        <v>265</v>
      </c>
      <c r="H10" s="20"/>
      <c r="I10" s="530"/>
    </row>
    <row r="11" spans="1:9" ht="18.75">
      <c r="A11" s="14" t="s">
        <v>266</v>
      </c>
      <c r="B11" s="15" t="s">
        <v>260</v>
      </c>
      <c r="C11" s="16" t="s">
        <v>22</v>
      </c>
      <c r="D11" s="16">
        <v>2</v>
      </c>
      <c r="E11" s="17">
        <v>273.67</v>
      </c>
      <c r="F11" s="18">
        <f>D11*E11</f>
        <v>547.34</v>
      </c>
      <c r="G11" s="19" t="s">
        <v>267</v>
      </c>
      <c r="H11" s="20"/>
      <c r="I11" s="530"/>
    </row>
    <row r="12" spans="1:9" ht="19.5" thickBot="1">
      <c r="A12" s="532" t="s">
        <v>172</v>
      </c>
      <c r="B12" s="533" t="s">
        <v>260</v>
      </c>
      <c r="C12" s="534" t="s">
        <v>22</v>
      </c>
      <c r="D12" s="534">
        <v>4</v>
      </c>
      <c r="E12" s="535">
        <v>423.61</v>
      </c>
      <c r="F12" s="536">
        <f>D12*E12</f>
        <v>1694.44</v>
      </c>
      <c r="G12" s="537" t="s">
        <v>268</v>
      </c>
      <c r="H12" s="20"/>
      <c r="I12" s="530"/>
    </row>
    <row r="13" spans="1:9" ht="18.75" customHeight="1" thickBot="1">
      <c r="A13" s="538"/>
      <c r="B13" s="539" t="s">
        <v>30</v>
      </c>
      <c r="C13" s="540" t="s">
        <v>22</v>
      </c>
      <c r="D13" s="541"/>
      <c r="E13" s="542"/>
      <c r="F13" s="543">
        <f>SUM(F8:F12)</f>
        <v>9191.18</v>
      </c>
      <c r="G13" s="544"/>
      <c r="H13" s="36"/>
      <c r="I13" s="35"/>
    </row>
    <row r="14" spans="1:9" ht="18.75" customHeight="1" thickBot="1">
      <c r="A14" s="37"/>
      <c r="B14" s="38" t="s">
        <v>31</v>
      </c>
      <c r="C14" s="38"/>
      <c r="D14" s="39"/>
      <c r="E14" s="40"/>
      <c r="F14" s="41">
        <f>F13</f>
        <v>9191.18</v>
      </c>
      <c r="G14" s="42"/>
      <c r="H14" s="43"/>
      <c r="I14" s="42"/>
    </row>
    <row r="15" spans="1:9" ht="18.75" customHeight="1" thickBot="1">
      <c r="A15" s="44">
        <v>3</v>
      </c>
      <c r="B15" s="45" t="s">
        <v>32</v>
      </c>
      <c r="C15" s="46" t="s">
        <v>33</v>
      </c>
      <c r="D15" s="48"/>
      <c r="E15" s="48"/>
      <c r="F15" s="49">
        <v>0</v>
      </c>
      <c r="G15" s="50"/>
      <c r="H15" s="50" t="s">
        <v>35</v>
      </c>
      <c r="I15" s="51"/>
    </row>
    <row r="16" spans="1:9" ht="18.75" customHeight="1" thickBot="1">
      <c r="A16" s="52">
        <v>4</v>
      </c>
      <c r="B16" s="53" t="s">
        <v>36</v>
      </c>
      <c r="C16" s="54" t="s">
        <v>33</v>
      </c>
      <c r="D16" s="55">
        <v>2.5</v>
      </c>
      <c r="E16" s="48"/>
      <c r="F16" s="56">
        <v>1687.6599999999999</v>
      </c>
      <c r="G16" s="57" t="s">
        <v>34</v>
      </c>
      <c r="H16" s="50" t="s">
        <v>35</v>
      </c>
      <c r="I16" s="58"/>
    </row>
    <row r="17" spans="1:9" ht="18.75" customHeight="1" thickBot="1">
      <c r="A17" s="59"/>
      <c r="B17" s="60" t="s">
        <v>37</v>
      </c>
      <c r="C17" s="61"/>
      <c r="D17" s="61"/>
      <c r="E17" s="62"/>
      <c r="F17" s="63">
        <f>F14+F15+F16</f>
        <v>10878.84</v>
      </c>
      <c r="G17" s="64"/>
      <c r="H17" s="65"/>
      <c r="I17" s="66"/>
    </row>
    <row r="18" spans="1:9" ht="18.75" customHeight="1" thickBot="1">
      <c r="A18" s="67"/>
      <c r="B18" s="68" t="s">
        <v>38</v>
      </c>
      <c r="C18" s="69"/>
      <c r="D18" s="69"/>
      <c r="E18" s="70"/>
      <c r="F18" s="71">
        <f>F17*1.18</f>
        <v>12837.0312</v>
      </c>
      <c r="G18" s="72"/>
      <c r="H18" s="72"/>
      <c r="I18" s="73"/>
    </row>
    <row r="19" spans="1:9" ht="18.75" customHeight="1" thickBot="1">
      <c r="A19" s="74" t="s">
        <v>39</v>
      </c>
      <c r="B19" s="75"/>
      <c r="C19" s="75"/>
      <c r="D19" s="76"/>
      <c r="E19" s="75"/>
      <c r="F19" s="75"/>
      <c r="G19" s="77"/>
      <c r="H19" s="78"/>
      <c r="I19" s="79"/>
    </row>
    <row r="20" spans="1:9" ht="18.75" customHeight="1">
      <c r="A20" s="80" t="s">
        <v>4</v>
      </c>
      <c r="B20" s="81" t="s">
        <v>5</v>
      </c>
      <c r="C20" s="81" t="s">
        <v>6</v>
      </c>
      <c r="D20" s="81" t="s">
        <v>7</v>
      </c>
      <c r="E20" s="81" t="s">
        <v>8</v>
      </c>
      <c r="F20" s="81" t="s">
        <v>9</v>
      </c>
      <c r="G20" s="82" t="s">
        <v>10</v>
      </c>
      <c r="H20" s="736"/>
      <c r="I20" s="738"/>
    </row>
    <row r="21" spans="1:9" ht="18.75" customHeight="1" thickBot="1">
      <c r="A21" s="83"/>
      <c r="B21" s="84" t="s">
        <v>13</v>
      </c>
      <c r="C21" s="84" t="s">
        <v>14</v>
      </c>
      <c r="D21" s="84" t="s">
        <v>15</v>
      </c>
      <c r="E21" s="84"/>
      <c r="F21" s="84"/>
      <c r="G21" s="85"/>
      <c r="H21" s="737"/>
      <c r="I21" s="739"/>
    </row>
    <row r="22" spans="1:9" ht="18.75" customHeight="1" thickBot="1">
      <c r="A22" s="498">
        <v>2</v>
      </c>
      <c r="B22" s="764" t="s">
        <v>52</v>
      </c>
      <c r="C22" s="765"/>
      <c r="D22" s="765"/>
      <c r="E22" s="765"/>
      <c r="F22" s="765"/>
      <c r="G22" s="766"/>
      <c r="H22" s="499"/>
      <c r="I22" s="500"/>
    </row>
    <row r="23" spans="1:9" ht="18.75" customHeight="1" thickBot="1">
      <c r="A23" s="501">
        <v>1</v>
      </c>
      <c r="B23" s="502" t="s">
        <v>260</v>
      </c>
      <c r="C23" s="503" t="s">
        <v>19</v>
      </c>
      <c r="D23" s="503">
        <v>29.51</v>
      </c>
      <c r="E23" s="504">
        <v>173.65</v>
      </c>
      <c r="F23" s="505">
        <f>D23*E23</f>
        <v>5124.4115</v>
      </c>
      <c r="G23" s="506" t="s">
        <v>269</v>
      </c>
      <c r="H23" s="499"/>
      <c r="I23" s="500"/>
    </row>
    <row r="24" spans="1:9" ht="18.75" customHeight="1" thickBot="1">
      <c r="A24" s="515"/>
      <c r="B24" s="512" t="s">
        <v>55</v>
      </c>
      <c r="C24" s="511"/>
      <c r="D24" s="511"/>
      <c r="E24" s="512"/>
      <c r="F24" s="513">
        <f>SUM(F23:F23)</f>
        <v>5124.4115</v>
      </c>
      <c r="G24" s="514"/>
      <c r="H24" s="499"/>
      <c r="I24" s="500"/>
    </row>
    <row r="25" spans="1:9" ht="18.75" customHeight="1" thickBot="1">
      <c r="A25" s="86"/>
      <c r="B25" s="87" t="s">
        <v>40</v>
      </c>
      <c r="C25" s="88"/>
      <c r="D25" s="88"/>
      <c r="E25" s="87"/>
      <c r="F25" s="89">
        <f>F24</f>
        <v>5124.4115</v>
      </c>
      <c r="G25" s="90"/>
      <c r="H25" s="91"/>
      <c r="I25" s="92"/>
    </row>
    <row r="26" spans="1:9" ht="18.75" customHeight="1" thickBot="1">
      <c r="A26" s="93"/>
      <c r="B26" s="94" t="s">
        <v>38</v>
      </c>
      <c r="C26" s="95"/>
      <c r="D26" s="95"/>
      <c r="E26" s="94"/>
      <c r="F26" s="96">
        <f>F25*1.18</f>
        <v>6046.8055699999995</v>
      </c>
      <c r="G26" s="97"/>
      <c r="H26" s="98"/>
      <c r="I26" s="99"/>
    </row>
    <row r="27" spans="1:9" ht="18.75" customHeight="1">
      <c r="A27" s="100"/>
      <c r="B27" s="101" t="s">
        <v>41</v>
      </c>
      <c r="C27" s="100"/>
      <c r="D27" s="740">
        <f>F17+F25</f>
        <v>16003.2515</v>
      </c>
      <c r="E27" s="740"/>
      <c r="F27" s="740"/>
      <c r="G27" s="102"/>
      <c r="H27" s="102"/>
      <c r="I27" s="102"/>
    </row>
    <row r="28" spans="1:9" ht="18.75" customHeight="1" thickBot="1">
      <c r="A28" s="100"/>
      <c r="B28" s="101" t="s">
        <v>42</v>
      </c>
      <c r="C28" s="100"/>
      <c r="D28" s="741">
        <f>D27*1.18</f>
        <v>18883.836769999998</v>
      </c>
      <c r="E28" s="741"/>
      <c r="F28" s="741"/>
      <c r="G28" s="102"/>
      <c r="H28" s="102"/>
      <c r="I28" s="102"/>
    </row>
    <row r="29" spans="1:7" ht="20.25">
      <c r="A29" s="742" t="s">
        <v>0</v>
      </c>
      <c r="B29" s="743"/>
      <c r="C29" s="743"/>
      <c r="D29" s="743"/>
      <c r="E29" s="743"/>
      <c r="F29" s="743"/>
      <c r="G29" s="744"/>
    </row>
    <row r="30" spans="1:7" ht="20.25">
      <c r="A30" s="731" t="s">
        <v>259</v>
      </c>
      <c r="B30" s="699"/>
      <c r="C30" s="699"/>
      <c r="D30" s="699"/>
      <c r="E30" s="699"/>
      <c r="F30" s="699"/>
      <c r="G30" s="732"/>
    </row>
    <row r="31" spans="1:7" ht="21" thickBot="1">
      <c r="A31" s="769" t="s">
        <v>43</v>
      </c>
      <c r="B31" s="767"/>
      <c r="C31" s="767"/>
      <c r="D31" s="767"/>
      <c r="E31" s="767"/>
      <c r="F31" s="767"/>
      <c r="G31" s="770"/>
    </row>
    <row r="32" spans="1:7" ht="19.5" thickBot="1">
      <c r="A32" s="708" t="s">
        <v>3</v>
      </c>
      <c r="B32" s="709"/>
      <c r="C32" s="709"/>
      <c r="D32" s="709"/>
      <c r="E32" s="709"/>
      <c r="F32" s="709"/>
      <c r="G32" s="710"/>
    </row>
    <row r="33" spans="1:7" ht="18.75">
      <c r="A33" s="104" t="s">
        <v>4</v>
      </c>
      <c r="B33" s="105" t="s">
        <v>5</v>
      </c>
      <c r="C33" s="105" t="s">
        <v>6</v>
      </c>
      <c r="D33" s="105" t="s">
        <v>7</v>
      </c>
      <c r="E33" s="105" t="s">
        <v>8</v>
      </c>
      <c r="F33" s="105" t="s">
        <v>9</v>
      </c>
      <c r="G33" s="106" t="s">
        <v>10</v>
      </c>
    </row>
    <row r="34" spans="1:7" ht="19.5" thickBot="1">
      <c r="A34" s="107"/>
      <c r="B34" s="108" t="s">
        <v>13</v>
      </c>
      <c r="C34" s="108" t="s">
        <v>14</v>
      </c>
      <c r="D34" s="108" t="s">
        <v>15</v>
      </c>
      <c r="E34" s="108"/>
      <c r="F34" s="108"/>
      <c r="G34" s="109"/>
    </row>
    <row r="35" spans="1:7" ht="18.75">
      <c r="A35" s="110">
        <v>1</v>
      </c>
      <c r="B35" s="771" t="s">
        <v>16</v>
      </c>
      <c r="C35" s="772"/>
      <c r="D35" s="772"/>
      <c r="E35" s="772"/>
      <c r="F35" s="772"/>
      <c r="G35" s="773"/>
    </row>
    <row r="36" spans="1:7" ht="18.75">
      <c r="A36" s="117" t="s">
        <v>170</v>
      </c>
      <c r="B36" s="123" t="s">
        <v>260</v>
      </c>
      <c r="C36" s="124" t="s">
        <v>22</v>
      </c>
      <c r="D36" s="124">
        <v>1</v>
      </c>
      <c r="E36" s="125">
        <v>497.51</v>
      </c>
      <c r="F36" s="126">
        <f>D36*E36</f>
        <v>497.51</v>
      </c>
      <c r="G36" s="127" t="s">
        <v>270</v>
      </c>
    </row>
    <row r="37" spans="1:7" ht="18.75">
      <c r="A37" s="117" t="s">
        <v>262</v>
      </c>
      <c r="B37" s="123" t="s">
        <v>260</v>
      </c>
      <c r="C37" s="124" t="s">
        <v>22</v>
      </c>
      <c r="D37" s="124">
        <v>4</v>
      </c>
      <c r="E37" s="125">
        <v>273.67</v>
      </c>
      <c r="F37" s="126">
        <f>D37*E37</f>
        <v>1094.68</v>
      </c>
      <c r="G37" s="127" t="s">
        <v>271</v>
      </c>
    </row>
    <row r="38" spans="1:7" ht="18.75">
      <c r="A38" s="117" t="s">
        <v>264</v>
      </c>
      <c r="B38" s="123" t="s">
        <v>260</v>
      </c>
      <c r="C38" s="124" t="s">
        <v>22</v>
      </c>
      <c r="D38" s="124">
        <v>1</v>
      </c>
      <c r="E38" s="125">
        <v>423.61</v>
      </c>
      <c r="F38" s="126">
        <f>D38*E38</f>
        <v>423.61</v>
      </c>
      <c r="G38" s="127" t="s">
        <v>272</v>
      </c>
    </row>
    <row r="39" spans="1:7" ht="19.5" thickBot="1">
      <c r="A39" s="128"/>
      <c r="B39" s="129" t="s">
        <v>30</v>
      </c>
      <c r="C39" s="130" t="s">
        <v>22</v>
      </c>
      <c r="D39" s="407"/>
      <c r="E39" s="132"/>
      <c r="F39" s="133">
        <f>SUM(F36:F38)</f>
        <v>2015.8000000000002</v>
      </c>
      <c r="G39" s="134"/>
    </row>
    <row r="40" spans="1:7" ht="19.5" thickBot="1">
      <c r="A40" s="135"/>
      <c r="B40" s="136" t="s">
        <v>31</v>
      </c>
      <c r="C40" s="136"/>
      <c r="D40" s="137"/>
      <c r="E40" s="138"/>
      <c r="F40" s="139">
        <f>F39</f>
        <v>2015.8000000000002</v>
      </c>
      <c r="G40" s="140"/>
    </row>
    <row r="41" spans="1:7" ht="19.5" thickBot="1">
      <c r="A41" s="141">
        <v>3</v>
      </c>
      <c r="B41" s="142" t="s">
        <v>32</v>
      </c>
      <c r="C41" s="143" t="s">
        <v>33</v>
      </c>
      <c r="D41" s="145"/>
      <c r="E41" s="145"/>
      <c r="F41" s="146">
        <v>0</v>
      </c>
      <c r="G41" s="147"/>
    </row>
    <row r="42" spans="1:7" ht="19.5" thickBot="1">
      <c r="A42" s="148">
        <v>4</v>
      </c>
      <c r="B42" s="149" t="s">
        <v>36</v>
      </c>
      <c r="C42" s="150" t="s">
        <v>33</v>
      </c>
      <c r="D42" s="151">
        <v>2</v>
      </c>
      <c r="E42" s="145"/>
      <c r="F42" s="152">
        <v>2663.36</v>
      </c>
      <c r="G42" s="153" t="s">
        <v>34</v>
      </c>
    </row>
    <row r="43" spans="1:7" ht="19.5" thickBot="1">
      <c r="A43" s="154"/>
      <c r="B43" s="155" t="s">
        <v>37</v>
      </c>
      <c r="C43" s="156"/>
      <c r="D43" s="156"/>
      <c r="E43" s="157"/>
      <c r="F43" s="158">
        <f>F40+F41+F42</f>
        <v>4679.16</v>
      </c>
      <c r="G43" s="159"/>
    </row>
    <row r="44" spans="1:7" ht="19.5" thickBot="1">
      <c r="A44" s="160"/>
      <c r="B44" s="161" t="s">
        <v>38</v>
      </c>
      <c r="C44" s="162"/>
      <c r="D44" s="162"/>
      <c r="E44" s="163"/>
      <c r="F44" s="164">
        <f>F43*1.18</f>
        <v>5521.408799999999</v>
      </c>
      <c r="G44" s="165"/>
    </row>
    <row r="45" spans="1:7" ht="19.5" thickBot="1">
      <c r="A45" s="166" t="s">
        <v>39</v>
      </c>
      <c r="B45" s="167"/>
      <c r="C45" s="167"/>
      <c r="D45" s="168"/>
      <c r="E45" s="167"/>
      <c r="F45" s="167"/>
      <c r="G45" s="169"/>
    </row>
    <row r="46" spans="1:7" ht="18.75">
      <c r="A46" s="170" t="s">
        <v>4</v>
      </c>
      <c r="B46" s="171" t="s">
        <v>5</v>
      </c>
      <c r="C46" s="171" t="s">
        <v>6</v>
      </c>
      <c r="D46" s="171" t="s">
        <v>7</v>
      </c>
      <c r="E46" s="171" t="s">
        <v>8</v>
      </c>
      <c r="F46" s="171" t="s">
        <v>9</v>
      </c>
      <c r="G46" s="172" t="s">
        <v>10</v>
      </c>
    </row>
    <row r="47" spans="1:7" ht="19.5" thickBot="1">
      <c r="A47" s="173"/>
      <c r="B47" s="174" t="s">
        <v>13</v>
      </c>
      <c r="C47" s="174" t="s">
        <v>14</v>
      </c>
      <c r="D47" s="174" t="s">
        <v>15</v>
      </c>
      <c r="E47" s="174"/>
      <c r="F47" s="174"/>
      <c r="G47" s="175"/>
    </row>
    <row r="48" spans="1:7" ht="19.5" thickBot="1">
      <c r="A48" s="176"/>
      <c r="B48" s="177" t="s">
        <v>40</v>
      </c>
      <c r="C48" s="178"/>
      <c r="D48" s="178"/>
      <c r="E48" s="177"/>
      <c r="F48" s="179">
        <v>0</v>
      </c>
      <c r="G48" s="180"/>
    </row>
    <row r="49" spans="1:7" ht="19.5" thickBot="1">
      <c r="A49" s="181"/>
      <c r="B49" s="182" t="s">
        <v>38</v>
      </c>
      <c r="C49" s="183"/>
      <c r="D49" s="183"/>
      <c r="E49" s="182"/>
      <c r="F49" s="184">
        <f>F48*1.18</f>
        <v>0</v>
      </c>
      <c r="G49" s="185"/>
    </row>
    <row r="50" spans="1:7" ht="18.75">
      <c r="A50" s="186"/>
      <c r="B50" s="187" t="s">
        <v>41</v>
      </c>
      <c r="C50" s="186"/>
      <c r="D50" s="774">
        <f>F43+F48</f>
        <v>4679.16</v>
      </c>
      <c r="E50" s="774"/>
      <c r="F50" s="774"/>
      <c r="G50" s="189"/>
    </row>
    <row r="51" spans="1:7" ht="18.75">
      <c r="A51" s="186"/>
      <c r="B51" s="187" t="s">
        <v>42</v>
      </c>
      <c r="C51" s="186"/>
      <c r="D51" s="696">
        <f>D50*1.18</f>
        <v>5521.408799999999</v>
      </c>
      <c r="E51" s="696"/>
      <c r="F51" s="696"/>
      <c r="G51" s="189"/>
    </row>
    <row r="52" spans="1:7" ht="20.25">
      <c r="A52" s="699" t="s">
        <v>0</v>
      </c>
      <c r="B52" s="699"/>
      <c r="C52" s="699"/>
      <c r="D52" s="699"/>
      <c r="E52" s="699"/>
      <c r="F52" s="699"/>
      <c r="G52" s="699"/>
    </row>
    <row r="53" spans="1:7" ht="20.25">
      <c r="A53" s="731" t="s">
        <v>259</v>
      </c>
      <c r="B53" s="699"/>
      <c r="C53" s="699"/>
      <c r="D53" s="699"/>
      <c r="E53" s="699"/>
      <c r="F53" s="699"/>
      <c r="G53" s="732"/>
    </row>
    <row r="54" spans="1:7" ht="21" thickBot="1">
      <c r="A54" s="767" t="s">
        <v>48</v>
      </c>
      <c r="B54" s="767"/>
      <c r="C54" s="767"/>
      <c r="D54" s="767"/>
      <c r="E54" s="767"/>
      <c r="F54" s="767"/>
      <c r="G54" s="767"/>
    </row>
    <row r="55" spans="1:7" ht="19.5" thickBot="1">
      <c r="A55" s="708" t="s">
        <v>3</v>
      </c>
      <c r="B55" s="709"/>
      <c r="C55" s="709"/>
      <c r="D55" s="709"/>
      <c r="E55" s="709"/>
      <c r="F55" s="709"/>
      <c r="G55" s="710"/>
    </row>
    <row r="56" spans="1:7" ht="18.75">
      <c r="A56" s="104" t="s">
        <v>4</v>
      </c>
      <c r="B56" s="105" t="s">
        <v>5</v>
      </c>
      <c r="C56" s="105" t="s">
        <v>6</v>
      </c>
      <c r="D56" s="105" t="s">
        <v>7</v>
      </c>
      <c r="E56" s="105" t="s">
        <v>8</v>
      </c>
      <c r="F56" s="105" t="s">
        <v>9</v>
      </c>
      <c r="G56" s="106" t="s">
        <v>10</v>
      </c>
    </row>
    <row r="57" spans="1:7" ht="19.5" thickBot="1">
      <c r="A57" s="107"/>
      <c r="B57" s="108" t="s">
        <v>13</v>
      </c>
      <c r="C57" s="108" t="s">
        <v>14</v>
      </c>
      <c r="D57" s="108" t="s">
        <v>15</v>
      </c>
      <c r="E57" s="108"/>
      <c r="F57" s="108"/>
      <c r="G57" s="109"/>
    </row>
    <row r="58" spans="1:7" ht="19.5" thickBot="1">
      <c r="A58" s="110">
        <v>1</v>
      </c>
      <c r="B58" s="768" t="s">
        <v>16</v>
      </c>
      <c r="C58" s="712"/>
      <c r="D58" s="712"/>
      <c r="E58" s="712"/>
      <c r="F58" s="712"/>
      <c r="G58" s="713"/>
    </row>
    <row r="59" spans="1:7" ht="18.75">
      <c r="A59" s="117" t="s">
        <v>273</v>
      </c>
      <c r="B59" s="123" t="s">
        <v>260</v>
      </c>
      <c r="C59" s="124" t="s">
        <v>19</v>
      </c>
      <c r="D59" s="124">
        <v>4.2</v>
      </c>
      <c r="E59" s="125">
        <v>140.09</v>
      </c>
      <c r="F59" s="126">
        <f>D59*E59</f>
        <v>588.378</v>
      </c>
      <c r="G59" s="127" t="s">
        <v>274</v>
      </c>
    </row>
    <row r="60" spans="1:7" ht="18.75">
      <c r="A60" s="117"/>
      <c r="B60" s="118" t="s">
        <v>21</v>
      </c>
      <c r="C60" s="119" t="s">
        <v>22</v>
      </c>
      <c r="D60" s="119">
        <v>2</v>
      </c>
      <c r="E60" s="120">
        <v>14.17</v>
      </c>
      <c r="F60" s="121">
        <f>D60*E60</f>
        <v>28.34</v>
      </c>
      <c r="G60" s="122" t="s">
        <v>275</v>
      </c>
    </row>
    <row r="61" spans="1:7" ht="19.5" thickBot="1">
      <c r="A61" s="191"/>
      <c r="B61" s="192" t="s">
        <v>30</v>
      </c>
      <c r="C61" s="193" t="s">
        <v>22</v>
      </c>
      <c r="D61" s="194">
        <v>2</v>
      </c>
      <c r="E61" s="192"/>
      <c r="F61" s="195">
        <f>SUM(F59:F60)</f>
        <v>616.7180000000001</v>
      </c>
      <c r="G61" s="196"/>
    </row>
    <row r="62" spans="1:7" ht="19.5" thickBot="1">
      <c r="A62" s="135"/>
      <c r="B62" s="136" t="s">
        <v>31</v>
      </c>
      <c r="C62" s="136"/>
      <c r="D62" s="137"/>
      <c r="E62" s="138"/>
      <c r="F62" s="139">
        <f>F61</f>
        <v>616.7180000000001</v>
      </c>
      <c r="G62" s="140"/>
    </row>
    <row r="63" spans="1:7" ht="19.5" thickBot="1">
      <c r="A63" s="141">
        <v>2</v>
      </c>
      <c r="B63" s="142" t="s">
        <v>32</v>
      </c>
      <c r="C63" s="143" t="s">
        <v>33</v>
      </c>
      <c r="D63" s="516">
        <v>1.5</v>
      </c>
      <c r="E63" s="197"/>
      <c r="F63" s="198">
        <v>7818.77105</v>
      </c>
      <c r="G63" s="147" t="s">
        <v>34</v>
      </c>
    </row>
    <row r="64" spans="1:7" ht="19.5" thickBot="1">
      <c r="A64" s="148">
        <v>3</v>
      </c>
      <c r="B64" s="149" t="s">
        <v>36</v>
      </c>
      <c r="C64" s="150" t="s">
        <v>33</v>
      </c>
      <c r="D64" s="197"/>
      <c r="E64" s="197"/>
      <c r="F64" s="199">
        <v>826.9</v>
      </c>
      <c r="G64" s="153" t="s">
        <v>34</v>
      </c>
    </row>
    <row r="65" spans="1:7" ht="19.5" thickBot="1">
      <c r="A65" s="154"/>
      <c r="B65" s="155" t="s">
        <v>37</v>
      </c>
      <c r="C65" s="156"/>
      <c r="D65" s="156"/>
      <c r="E65" s="157"/>
      <c r="F65" s="158">
        <f>F61+F63+F64</f>
        <v>9262.38905</v>
      </c>
      <c r="G65" s="159"/>
    </row>
    <row r="66" spans="1:7" ht="19.5" thickBot="1">
      <c r="A66" s="160"/>
      <c r="B66" s="161" t="s">
        <v>38</v>
      </c>
      <c r="C66" s="162"/>
      <c r="D66" s="162"/>
      <c r="E66" s="163"/>
      <c r="F66" s="164">
        <f>F65*1.18</f>
        <v>10929.619079</v>
      </c>
      <c r="G66" s="165"/>
    </row>
    <row r="67" spans="1:7" ht="19.5" thickBot="1">
      <c r="A67" s="200" t="s">
        <v>39</v>
      </c>
      <c r="B67" s="201"/>
      <c r="C67" s="201"/>
      <c r="D67" s="202"/>
      <c r="E67" s="201"/>
      <c r="F67" s="201"/>
      <c r="G67" s="203"/>
    </row>
    <row r="68" spans="1:7" ht="18.75">
      <c r="A68" s="204" t="s">
        <v>4</v>
      </c>
      <c r="B68" s="205" t="s">
        <v>5</v>
      </c>
      <c r="C68" s="205" t="s">
        <v>6</v>
      </c>
      <c r="D68" s="205" t="s">
        <v>7</v>
      </c>
      <c r="E68" s="205" t="s">
        <v>8</v>
      </c>
      <c r="F68" s="205" t="s">
        <v>9</v>
      </c>
      <c r="G68" s="206" t="s">
        <v>10</v>
      </c>
    </row>
    <row r="69" spans="1:7" ht="19.5" thickBot="1">
      <c r="A69" s="173"/>
      <c r="B69" s="174" t="s">
        <v>13</v>
      </c>
      <c r="C69" s="174" t="s">
        <v>14</v>
      </c>
      <c r="D69" s="174" t="s">
        <v>15</v>
      </c>
      <c r="E69" s="174"/>
      <c r="F69" s="174"/>
      <c r="G69" s="175"/>
    </row>
    <row r="70" spans="1:7" ht="19.5" thickBot="1">
      <c r="A70" s="176"/>
      <c r="B70" s="177" t="s">
        <v>40</v>
      </c>
      <c r="C70" s="178"/>
      <c r="D70" s="178"/>
      <c r="E70" s="177"/>
      <c r="F70" s="179">
        <v>0</v>
      </c>
      <c r="G70" s="180"/>
    </row>
    <row r="71" spans="1:7" ht="19.5" thickBot="1">
      <c r="A71" s="181"/>
      <c r="B71" s="182" t="s">
        <v>38</v>
      </c>
      <c r="C71" s="183"/>
      <c r="D71" s="183"/>
      <c r="E71" s="182"/>
      <c r="F71" s="184">
        <f>F70*1.18</f>
        <v>0</v>
      </c>
      <c r="G71" s="185"/>
    </row>
    <row r="72" spans="1:7" ht="18.75">
      <c r="A72" s="186"/>
      <c r="B72" s="187" t="s">
        <v>41</v>
      </c>
      <c r="C72" s="186"/>
      <c r="D72" s="188">
        <f>F65+F70</f>
        <v>9262.38905</v>
      </c>
      <c r="E72" s="188"/>
      <c r="F72" s="188"/>
      <c r="G72" s="189"/>
    </row>
    <row r="73" spans="1:7" ht="18.75">
      <c r="A73" s="186"/>
      <c r="B73" s="187" t="s">
        <v>42</v>
      </c>
      <c r="C73" s="186"/>
      <c r="D73" s="696">
        <f>D72*1.18</f>
        <v>10929.619079</v>
      </c>
      <c r="E73" s="696"/>
      <c r="F73" s="696"/>
      <c r="G73" s="189"/>
    </row>
    <row r="74" spans="1:7" ht="20.25">
      <c r="A74" s="699" t="s">
        <v>0</v>
      </c>
      <c r="B74" s="699"/>
      <c r="C74" s="699"/>
      <c r="D74" s="699"/>
      <c r="E74" s="699"/>
      <c r="F74" s="699"/>
      <c r="G74" s="699"/>
    </row>
    <row r="75" spans="1:7" ht="20.25">
      <c r="A75" s="731" t="s">
        <v>259</v>
      </c>
      <c r="B75" s="699"/>
      <c r="C75" s="699"/>
      <c r="D75" s="699"/>
      <c r="E75" s="699"/>
      <c r="F75" s="699"/>
      <c r="G75" s="732"/>
    </row>
    <row r="76" spans="1:7" ht="21" thickBot="1">
      <c r="A76" s="699" t="s">
        <v>56</v>
      </c>
      <c r="B76" s="699"/>
      <c r="C76" s="699"/>
      <c r="D76" s="699"/>
      <c r="E76" s="699"/>
      <c r="F76" s="699"/>
      <c r="G76" s="699"/>
    </row>
    <row r="77" spans="1:7" ht="19.5" thickBot="1">
      <c r="A77" s="700" t="s">
        <v>3</v>
      </c>
      <c r="B77" s="701"/>
      <c r="C77" s="701"/>
      <c r="D77" s="701"/>
      <c r="E77" s="701"/>
      <c r="F77" s="701"/>
      <c r="G77" s="702"/>
    </row>
    <row r="78" spans="1:7" ht="18.75">
      <c r="A78" s="104" t="s">
        <v>4</v>
      </c>
      <c r="B78" s="105" t="s">
        <v>5</v>
      </c>
      <c r="C78" s="105" t="s">
        <v>6</v>
      </c>
      <c r="D78" s="105" t="s">
        <v>7</v>
      </c>
      <c r="E78" s="105" t="s">
        <v>8</v>
      </c>
      <c r="F78" s="105" t="s">
        <v>9</v>
      </c>
      <c r="G78" s="106" t="s">
        <v>10</v>
      </c>
    </row>
    <row r="79" spans="1:7" ht="19.5" thickBot="1">
      <c r="A79" s="107"/>
      <c r="B79" s="108" t="s">
        <v>13</v>
      </c>
      <c r="C79" s="108" t="s">
        <v>14</v>
      </c>
      <c r="D79" s="108" t="s">
        <v>15</v>
      </c>
      <c r="E79" s="108"/>
      <c r="F79" s="108"/>
      <c r="G79" s="109"/>
    </row>
    <row r="80" spans="1:7" ht="19.5" thickBot="1">
      <c r="A80" s="219">
        <v>1</v>
      </c>
      <c r="B80" s="697" t="s">
        <v>16</v>
      </c>
      <c r="C80" s="697"/>
      <c r="D80" s="697"/>
      <c r="E80" s="697"/>
      <c r="F80" s="697"/>
      <c r="G80" s="698"/>
    </row>
    <row r="81" spans="1:7" ht="18.75">
      <c r="A81" s="117" t="s">
        <v>168</v>
      </c>
      <c r="B81" s="123" t="s">
        <v>260</v>
      </c>
      <c r="C81" s="124" t="s">
        <v>19</v>
      </c>
      <c r="D81" s="124">
        <v>1.6</v>
      </c>
      <c r="E81" s="125">
        <v>97.57</v>
      </c>
      <c r="F81" s="126">
        <f>D81*E81</f>
        <v>156.112</v>
      </c>
      <c r="G81" s="127" t="s">
        <v>276</v>
      </c>
    </row>
    <row r="82" spans="1:7" ht="19.5" thickBot="1">
      <c r="A82" s="117"/>
      <c r="B82" s="118" t="s">
        <v>21</v>
      </c>
      <c r="C82" s="119" t="s">
        <v>22</v>
      </c>
      <c r="D82" s="119">
        <v>1</v>
      </c>
      <c r="E82" s="120">
        <v>16.12</v>
      </c>
      <c r="F82" s="121">
        <f>D82*E82</f>
        <v>16.12</v>
      </c>
      <c r="G82" s="122" t="s">
        <v>64</v>
      </c>
    </row>
    <row r="83" spans="1:7" ht="19.5" thickBot="1">
      <c r="A83" s="214"/>
      <c r="B83" s="215" t="s">
        <v>30</v>
      </c>
      <c r="C83" s="216" t="s">
        <v>22</v>
      </c>
      <c r="D83" s="229"/>
      <c r="E83" s="215"/>
      <c r="F83" s="217">
        <f>SUM(F81:F82)</f>
        <v>172.232</v>
      </c>
      <c r="G83" s="218"/>
    </row>
    <row r="84" spans="1:7" ht="19.5" thickBot="1">
      <c r="A84" s="135"/>
      <c r="B84" s="136" t="s">
        <v>31</v>
      </c>
      <c r="C84" s="136"/>
      <c r="D84" s="137"/>
      <c r="E84" s="138"/>
      <c r="F84" s="139">
        <f>F83</f>
        <v>172.232</v>
      </c>
      <c r="G84" s="140"/>
    </row>
    <row r="85" spans="1:7" ht="19.5" thickBot="1">
      <c r="A85" s="141">
        <v>2</v>
      </c>
      <c r="B85" s="142" t="s">
        <v>32</v>
      </c>
      <c r="C85" s="143" t="s">
        <v>33</v>
      </c>
      <c r="D85" s="230">
        <v>3.5</v>
      </c>
      <c r="E85" s="197"/>
      <c r="F85" s="198">
        <v>4122.30245</v>
      </c>
      <c r="G85" s="147" t="s">
        <v>34</v>
      </c>
    </row>
    <row r="86" spans="1:7" ht="19.5" thickBot="1">
      <c r="A86" s="148">
        <v>3</v>
      </c>
      <c r="B86" s="149" t="s">
        <v>36</v>
      </c>
      <c r="C86" s="150" t="s">
        <v>33</v>
      </c>
      <c r="D86" s="197">
        <v>6</v>
      </c>
      <c r="E86" s="197"/>
      <c r="F86" s="199">
        <v>1755.48</v>
      </c>
      <c r="G86" s="153" t="s">
        <v>34</v>
      </c>
    </row>
    <row r="87" spans="1:7" ht="19.5" thickBot="1">
      <c r="A87" s="154"/>
      <c r="B87" s="155" t="s">
        <v>37</v>
      </c>
      <c r="C87" s="156"/>
      <c r="D87" s="156"/>
      <c r="E87" s="157"/>
      <c r="F87" s="158">
        <f>F84+F85+F86</f>
        <v>6050.014450000001</v>
      </c>
      <c r="G87" s="159"/>
    </row>
    <row r="88" spans="1:7" ht="19.5" thickBot="1">
      <c r="A88" s="160"/>
      <c r="B88" s="161" t="s">
        <v>38</v>
      </c>
      <c r="C88" s="162"/>
      <c r="D88" s="162"/>
      <c r="E88" s="163"/>
      <c r="F88" s="164">
        <f>F87*1.18</f>
        <v>7139.017051000001</v>
      </c>
      <c r="G88" s="165"/>
    </row>
    <row r="89" spans="1:7" ht="18.75">
      <c r="A89" s="186"/>
      <c r="B89" s="187" t="s">
        <v>41</v>
      </c>
      <c r="C89" s="186"/>
      <c r="D89" s="188">
        <f>F87</f>
        <v>6050.014450000001</v>
      </c>
      <c r="E89" s="188"/>
      <c r="F89" s="188"/>
      <c r="G89" s="189"/>
    </row>
    <row r="90" spans="1:7" ht="18.75">
      <c r="A90" s="186"/>
      <c r="B90" s="187" t="s">
        <v>42</v>
      </c>
      <c r="C90" s="186"/>
      <c r="D90" s="696">
        <f>D89*1.18</f>
        <v>7139.017051000001</v>
      </c>
      <c r="E90" s="696"/>
      <c r="F90" s="696"/>
      <c r="G90" s="189"/>
    </row>
    <row r="91" spans="1:7" ht="20.25">
      <c r="A91" s="699" t="s">
        <v>0</v>
      </c>
      <c r="B91" s="699"/>
      <c r="C91" s="699"/>
      <c r="D91" s="699"/>
      <c r="E91" s="699"/>
      <c r="F91" s="699"/>
      <c r="G91" s="699"/>
    </row>
    <row r="92" spans="1:7" ht="20.25">
      <c r="A92" s="731" t="s">
        <v>259</v>
      </c>
      <c r="B92" s="699"/>
      <c r="C92" s="699"/>
      <c r="D92" s="699"/>
      <c r="E92" s="699"/>
      <c r="F92" s="699"/>
      <c r="G92" s="732"/>
    </row>
    <row r="93" spans="1:7" ht="21" thickBot="1">
      <c r="A93" s="699" t="s">
        <v>65</v>
      </c>
      <c r="B93" s="699"/>
      <c r="C93" s="699"/>
      <c r="D93" s="699"/>
      <c r="E93" s="699"/>
      <c r="F93" s="699"/>
      <c r="G93" s="699"/>
    </row>
    <row r="94" spans="1:7" ht="19.5" thickBot="1">
      <c r="A94" s="700" t="s">
        <v>3</v>
      </c>
      <c r="B94" s="701"/>
      <c r="C94" s="701"/>
      <c r="D94" s="701"/>
      <c r="E94" s="701"/>
      <c r="F94" s="701"/>
      <c r="G94" s="702"/>
    </row>
    <row r="95" spans="1:7" ht="18.75">
      <c r="A95" s="104" t="s">
        <v>4</v>
      </c>
      <c r="B95" s="105" t="s">
        <v>5</v>
      </c>
      <c r="C95" s="105" t="s">
        <v>6</v>
      </c>
      <c r="D95" s="105" t="s">
        <v>7</v>
      </c>
      <c r="E95" s="105" t="s">
        <v>8</v>
      </c>
      <c r="F95" s="105" t="s">
        <v>9</v>
      </c>
      <c r="G95" s="106" t="s">
        <v>10</v>
      </c>
    </row>
    <row r="96" spans="1:7" ht="19.5" thickBot="1">
      <c r="A96" s="107"/>
      <c r="B96" s="108" t="s">
        <v>13</v>
      </c>
      <c r="C96" s="108" t="s">
        <v>14</v>
      </c>
      <c r="D96" s="108" t="s">
        <v>15</v>
      </c>
      <c r="E96" s="108"/>
      <c r="F96" s="108"/>
      <c r="G96" s="109"/>
    </row>
    <row r="97" spans="1:7" ht="18.75">
      <c r="A97" s="110">
        <v>1</v>
      </c>
      <c r="B97" s="722" t="s">
        <v>16</v>
      </c>
      <c r="C97" s="722"/>
      <c r="D97" s="722"/>
      <c r="E97" s="722"/>
      <c r="F97" s="722"/>
      <c r="G97" s="723"/>
    </row>
    <row r="98" spans="1:7" ht="18.75">
      <c r="A98" s="117" t="s">
        <v>277</v>
      </c>
      <c r="B98" s="123" t="s">
        <v>260</v>
      </c>
      <c r="C98" s="124" t="s">
        <v>22</v>
      </c>
      <c r="D98" s="124">
        <v>1</v>
      </c>
      <c r="E98" s="123">
        <v>5150.15</v>
      </c>
      <c r="F98" s="126">
        <f>D98*E98</f>
        <v>5150.15</v>
      </c>
      <c r="G98" s="127" t="s">
        <v>254</v>
      </c>
    </row>
    <row r="99" spans="1:7" ht="18.75">
      <c r="A99" s="117" t="s">
        <v>273</v>
      </c>
      <c r="B99" s="123" t="s">
        <v>260</v>
      </c>
      <c r="C99" s="124" t="s">
        <v>22</v>
      </c>
      <c r="D99" s="124">
        <v>2</v>
      </c>
      <c r="E99" s="125">
        <v>73.28</v>
      </c>
      <c r="F99" s="126">
        <f>D99*E99</f>
        <v>146.56</v>
      </c>
      <c r="G99" s="127" t="s">
        <v>278</v>
      </c>
    </row>
    <row r="100" spans="1:7" ht="18.75">
      <c r="A100" s="117" t="s">
        <v>279</v>
      </c>
      <c r="B100" s="123" t="s">
        <v>260</v>
      </c>
      <c r="C100" s="124" t="s">
        <v>22</v>
      </c>
      <c r="D100" s="124">
        <v>3</v>
      </c>
      <c r="E100" s="125">
        <v>699.94</v>
      </c>
      <c r="F100" s="126">
        <f>D100*E100</f>
        <v>2099.82</v>
      </c>
      <c r="G100" s="127" t="s">
        <v>261</v>
      </c>
    </row>
    <row r="101" spans="1:7" ht="18.75">
      <c r="A101" s="117" t="s">
        <v>280</v>
      </c>
      <c r="B101" s="123" t="s">
        <v>260</v>
      </c>
      <c r="C101" s="124" t="s">
        <v>22</v>
      </c>
      <c r="D101" s="124">
        <v>6</v>
      </c>
      <c r="E101" s="125">
        <v>273.67</v>
      </c>
      <c r="F101" s="126">
        <f>D101*E101</f>
        <v>1642.02</v>
      </c>
      <c r="G101" s="127" t="s">
        <v>281</v>
      </c>
    </row>
    <row r="102" spans="1:7" ht="18.75">
      <c r="A102" s="117" t="s">
        <v>178</v>
      </c>
      <c r="B102" s="123" t="s">
        <v>260</v>
      </c>
      <c r="C102" s="124" t="s">
        <v>49</v>
      </c>
      <c r="D102" s="124">
        <v>18</v>
      </c>
      <c r="E102" s="125">
        <v>128.59</v>
      </c>
      <c r="F102" s="126">
        <f>D102*E102</f>
        <v>2314.62</v>
      </c>
      <c r="G102" s="227" t="s">
        <v>282</v>
      </c>
    </row>
    <row r="103" spans="1:7" ht="19.5" thickBot="1">
      <c r="A103" s="191"/>
      <c r="B103" s="192" t="s">
        <v>30</v>
      </c>
      <c r="C103" s="193" t="s">
        <v>22</v>
      </c>
      <c r="D103" s="194"/>
      <c r="E103" s="192"/>
      <c r="F103" s="195">
        <f>SUM(F98:F102)</f>
        <v>11353.170000000002</v>
      </c>
      <c r="G103" s="196"/>
    </row>
    <row r="104" spans="1:7" ht="19.5" thickBot="1">
      <c r="A104" s="135"/>
      <c r="B104" s="136" t="s">
        <v>31</v>
      </c>
      <c r="C104" s="136"/>
      <c r="D104" s="137"/>
      <c r="E104" s="138"/>
      <c r="F104" s="139">
        <f>F103</f>
        <v>11353.170000000002</v>
      </c>
      <c r="G104" s="140"/>
    </row>
    <row r="105" spans="1:7" ht="19.5" thickBot="1">
      <c r="A105" s="141">
        <v>2</v>
      </c>
      <c r="B105" s="142" t="s">
        <v>32</v>
      </c>
      <c r="C105" s="143" t="s">
        <v>33</v>
      </c>
      <c r="D105" s="230">
        <v>3</v>
      </c>
      <c r="E105" s="197"/>
      <c r="F105" s="198">
        <v>6427.7420999999995</v>
      </c>
      <c r="G105" s="147" t="s">
        <v>34</v>
      </c>
    </row>
    <row r="106" spans="1:7" ht="19.5" thickBot="1">
      <c r="A106" s="148">
        <v>3</v>
      </c>
      <c r="B106" s="149" t="s">
        <v>36</v>
      </c>
      <c r="C106" s="150" t="s">
        <v>33</v>
      </c>
      <c r="D106" s="197"/>
      <c r="E106" s="197"/>
      <c r="F106" s="199">
        <v>165.38</v>
      </c>
      <c r="G106" s="153" t="s">
        <v>34</v>
      </c>
    </row>
    <row r="107" spans="1:7" ht="19.5" thickBot="1">
      <c r="A107" s="154"/>
      <c r="B107" s="155" t="s">
        <v>37</v>
      </c>
      <c r="C107" s="156"/>
      <c r="D107" s="156"/>
      <c r="E107" s="157"/>
      <c r="F107" s="158">
        <f>F104+F105+F106</f>
        <v>17946.292100000002</v>
      </c>
      <c r="G107" s="159"/>
    </row>
    <row r="108" spans="1:7" ht="19.5" thickBot="1">
      <c r="A108" s="160"/>
      <c r="B108" s="161" t="s">
        <v>38</v>
      </c>
      <c r="C108" s="162"/>
      <c r="D108" s="162"/>
      <c r="E108" s="163"/>
      <c r="F108" s="164">
        <f>F107*1.18</f>
        <v>21176.624678</v>
      </c>
      <c r="G108" s="165"/>
    </row>
    <row r="109" spans="1:7" ht="18.75">
      <c r="A109" s="186"/>
      <c r="B109" s="187" t="s">
        <v>41</v>
      </c>
      <c r="C109" s="186"/>
      <c r="D109"/>
      <c r="E109" s="188">
        <f>F107</f>
        <v>17946.292100000002</v>
      </c>
      <c r="F109" s="188"/>
      <c r="G109" s="189"/>
    </row>
    <row r="110" spans="1:7" ht="18.75">
      <c r="A110" s="186"/>
      <c r="B110" s="187" t="s">
        <v>42</v>
      </c>
      <c r="C110" s="186"/>
      <c r="D110" s="696">
        <f>E109*1.18</f>
        <v>21176.624678</v>
      </c>
      <c r="E110" s="696"/>
      <c r="F110" s="696"/>
      <c r="G110" s="189"/>
    </row>
    <row r="111" spans="1:7" ht="20.25">
      <c r="A111" s="699" t="s">
        <v>0</v>
      </c>
      <c r="B111" s="699"/>
      <c r="C111" s="699"/>
      <c r="D111" s="699"/>
      <c r="E111" s="699"/>
      <c r="F111" s="699"/>
      <c r="G111" s="699"/>
    </row>
    <row r="112" spans="1:7" ht="20.25">
      <c r="A112" s="731" t="s">
        <v>259</v>
      </c>
      <c r="B112" s="699"/>
      <c r="C112" s="699"/>
      <c r="D112" s="699"/>
      <c r="E112" s="699"/>
      <c r="F112" s="699"/>
      <c r="G112" s="732"/>
    </row>
    <row r="113" spans="1:7" ht="21" thickBot="1">
      <c r="A113" s="699" t="s">
        <v>71</v>
      </c>
      <c r="B113" s="699"/>
      <c r="C113" s="699"/>
      <c r="D113" s="699"/>
      <c r="E113" s="699"/>
      <c r="F113" s="699"/>
      <c r="G113" s="699"/>
    </row>
    <row r="114" spans="1:7" ht="19.5" thickBot="1">
      <c r="A114" s="700" t="s">
        <v>3</v>
      </c>
      <c r="B114" s="701"/>
      <c r="C114" s="701"/>
      <c r="D114" s="701"/>
      <c r="E114" s="701"/>
      <c r="F114" s="701"/>
      <c r="G114" s="702"/>
    </row>
    <row r="115" spans="1:7" ht="18.75">
      <c r="A115" s="104" t="s">
        <v>4</v>
      </c>
      <c r="B115" s="105" t="s">
        <v>5</v>
      </c>
      <c r="C115" s="105" t="s">
        <v>6</v>
      </c>
      <c r="D115" s="105" t="s">
        <v>7</v>
      </c>
      <c r="E115" s="105" t="s">
        <v>8</v>
      </c>
      <c r="F115" s="105" t="s">
        <v>9</v>
      </c>
      <c r="G115" s="106" t="s">
        <v>10</v>
      </c>
    </row>
    <row r="116" spans="1:7" ht="19.5" thickBot="1">
      <c r="A116" s="107"/>
      <c r="B116" s="108" t="s">
        <v>13</v>
      </c>
      <c r="C116" s="108" t="s">
        <v>14</v>
      </c>
      <c r="D116" s="108" t="s">
        <v>15</v>
      </c>
      <c r="E116" s="108"/>
      <c r="F116" s="108"/>
      <c r="G116" s="109"/>
    </row>
    <row r="117" spans="1:7" ht="18.75">
      <c r="A117" s="110">
        <v>2</v>
      </c>
      <c r="B117" s="722" t="s">
        <v>16</v>
      </c>
      <c r="C117" s="722"/>
      <c r="D117" s="722"/>
      <c r="E117" s="722"/>
      <c r="F117" s="722"/>
      <c r="G117" s="723"/>
    </row>
    <row r="118" spans="1:7" ht="18.75">
      <c r="A118" s="117" t="s">
        <v>283</v>
      </c>
      <c r="B118" s="123" t="s">
        <v>260</v>
      </c>
      <c r="C118" s="124" t="s">
        <v>22</v>
      </c>
      <c r="D118" s="124">
        <v>1</v>
      </c>
      <c r="E118" s="125">
        <v>423.61</v>
      </c>
      <c r="F118" s="126">
        <f>D118*E118</f>
        <v>423.61</v>
      </c>
      <c r="G118" s="127" t="s">
        <v>284</v>
      </c>
    </row>
    <row r="119" spans="1:7" ht="18.75">
      <c r="A119" s="117" t="s">
        <v>285</v>
      </c>
      <c r="B119" s="123" t="s">
        <v>260</v>
      </c>
      <c r="C119" s="124" t="s">
        <v>22</v>
      </c>
      <c r="D119" s="124">
        <v>1</v>
      </c>
      <c r="E119" s="125">
        <v>1181</v>
      </c>
      <c r="F119" s="126">
        <f>D119*E119</f>
        <v>1181</v>
      </c>
      <c r="G119" s="127" t="s">
        <v>286</v>
      </c>
    </row>
    <row r="120" spans="1:7" ht="18.75">
      <c r="A120" s="117" t="s">
        <v>287</v>
      </c>
      <c r="B120" s="123" t="s">
        <v>260</v>
      </c>
      <c r="C120" s="124" t="s">
        <v>22</v>
      </c>
      <c r="D120" s="124">
        <v>2</v>
      </c>
      <c r="E120" s="125">
        <v>699.94</v>
      </c>
      <c r="F120" s="126">
        <f>D120*E120</f>
        <v>1399.88</v>
      </c>
      <c r="G120" s="127" t="s">
        <v>288</v>
      </c>
    </row>
    <row r="121" spans="1:7" ht="19.5" thickBot="1">
      <c r="A121" s="117" t="s">
        <v>289</v>
      </c>
      <c r="B121" s="123" t="s">
        <v>260</v>
      </c>
      <c r="C121" s="124" t="s">
        <v>22</v>
      </c>
      <c r="D121" s="124">
        <v>2</v>
      </c>
      <c r="E121" s="125">
        <v>273.67</v>
      </c>
      <c r="F121" s="126">
        <f>D121*E121</f>
        <v>547.34</v>
      </c>
      <c r="G121" s="127" t="s">
        <v>290</v>
      </c>
    </row>
    <row r="122" spans="1:7" ht="19.5" thickBot="1">
      <c r="A122" s="214"/>
      <c r="B122" s="215" t="s">
        <v>30</v>
      </c>
      <c r="C122" s="216" t="s">
        <v>22</v>
      </c>
      <c r="D122" s="229"/>
      <c r="E122" s="215"/>
      <c r="F122" s="217">
        <f>SUM(F118:F121)</f>
        <v>3551.8300000000004</v>
      </c>
      <c r="G122" s="218"/>
    </row>
    <row r="123" spans="1:7" ht="19.5" thickBot="1">
      <c r="A123" s="135"/>
      <c r="B123" s="136" t="s">
        <v>31</v>
      </c>
      <c r="C123" s="136"/>
      <c r="D123" s="137"/>
      <c r="E123" s="138"/>
      <c r="F123" s="139">
        <f>F122</f>
        <v>3551.8300000000004</v>
      </c>
      <c r="G123" s="140"/>
    </row>
    <row r="124" spans="1:7" ht="19.5" thickBot="1">
      <c r="A124" s="141">
        <v>6</v>
      </c>
      <c r="B124" s="142" t="s">
        <v>32</v>
      </c>
      <c r="C124" s="143" t="s">
        <v>33</v>
      </c>
      <c r="D124" s="230">
        <v>5</v>
      </c>
      <c r="E124" s="197"/>
      <c r="F124" s="198">
        <v>9856.6335</v>
      </c>
      <c r="G124" s="147" t="s">
        <v>34</v>
      </c>
    </row>
    <row r="125" spans="1:7" ht="19.5" thickBot="1">
      <c r="A125" s="148">
        <v>7</v>
      </c>
      <c r="B125" s="149" t="s">
        <v>36</v>
      </c>
      <c r="C125" s="150" t="s">
        <v>33</v>
      </c>
      <c r="D125" s="197">
        <v>9</v>
      </c>
      <c r="E125" s="197"/>
      <c r="F125" s="198">
        <v>3657.55</v>
      </c>
      <c r="G125" s="153" t="s">
        <v>34</v>
      </c>
    </row>
    <row r="126" spans="1:7" ht="19.5" thickBot="1">
      <c r="A126" s="154"/>
      <c r="B126" s="155" t="s">
        <v>37</v>
      </c>
      <c r="C126" s="156"/>
      <c r="D126" s="156"/>
      <c r="E126" s="157"/>
      <c r="F126" s="158">
        <f>F123+F124+F125</f>
        <v>17066.0135</v>
      </c>
      <c r="G126" s="159"/>
    </row>
    <row r="127" spans="1:7" ht="19.5" thickBot="1">
      <c r="A127" s="160"/>
      <c r="B127" s="161" t="s">
        <v>38</v>
      </c>
      <c r="C127" s="162"/>
      <c r="D127" s="162"/>
      <c r="E127" s="163"/>
      <c r="F127" s="164">
        <f>F126*1.18</f>
        <v>20137.89593</v>
      </c>
      <c r="G127" s="165"/>
    </row>
    <row r="128" spans="1:7" ht="18.75">
      <c r="A128" s="186"/>
      <c r="B128" s="187" t="s">
        <v>41</v>
      </c>
      <c r="C128" s="186"/>
      <c r="D128"/>
      <c r="E128" s="188">
        <f>F126</f>
        <v>17066.0135</v>
      </c>
      <c r="F128" s="188"/>
      <c r="G128" s="189"/>
    </row>
    <row r="129" spans="1:7" ht="18.75">
      <c r="A129" s="186"/>
      <c r="B129" s="187" t="s">
        <v>42</v>
      </c>
      <c r="C129" s="186"/>
      <c r="D129" s="696">
        <f>E128*1.18</f>
        <v>20137.89593</v>
      </c>
      <c r="E129" s="696"/>
      <c r="F129" s="696"/>
      <c r="G129" s="189"/>
    </row>
    <row r="130" spans="1:7" ht="20.25">
      <c r="A130" s="699" t="s">
        <v>0</v>
      </c>
      <c r="B130" s="699"/>
      <c r="C130" s="699"/>
      <c r="D130" s="699"/>
      <c r="E130" s="699"/>
      <c r="F130" s="699"/>
      <c r="G130" s="699"/>
    </row>
    <row r="131" spans="1:7" ht="20.25">
      <c r="A131" s="731" t="s">
        <v>259</v>
      </c>
      <c r="B131" s="699"/>
      <c r="C131" s="699"/>
      <c r="D131" s="699"/>
      <c r="E131" s="699"/>
      <c r="F131" s="699"/>
      <c r="G131" s="732"/>
    </row>
    <row r="132" spans="1:7" ht="21" thickBot="1">
      <c r="A132" s="699" t="s">
        <v>74</v>
      </c>
      <c r="B132" s="699"/>
      <c r="C132" s="699"/>
      <c r="D132" s="699"/>
      <c r="E132" s="699"/>
      <c r="F132" s="699"/>
      <c r="G132" s="699"/>
    </row>
    <row r="133" spans="1:7" ht="19.5" thickBot="1">
      <c r="A133" s="700" t="s">
        <v>3</v>
      </c>
      <c r="B133" s="701"/>
      <c r="C133" s="701"/>
      <c r="D133" s="701"/>
      <c r="E133" s="701"/>
      <c r="F133" s="701"/>
      <c r="G133" s="702"/>
    </row>
    <row r="134" spans="1:7" ht="18.75">
      <c r="A134" s="104" t="s">
        <v>4</v>
      </c>
      <c r="B134" s="105" t="s">
        <v>5</v>
      </c>
      <c r="C134" s="105" t="s">
        <v>6</v>
      </c>
      <c r="D134" s="105" t="s">
        <v>7</v>
      </c>
      <c r="E134" s="105" t="s">
        <v>8</v>
      </c>
      <c r="F134" s="105" t="s">
        <v>9</v>
      </c>
      <c r="G134" s="106" t="s">
        <v>10</v>
      </c>
    </row>
    <row r="135" spans="1:7" ht="19.5" thickBot="1">
      <c r="A135" s="107"/>
      <c r="B135" s="108" t="s">
        <v>13</v>
      </c>
      <c r="C135" s="108" t="s">
        <v>14</v>
      </c>
      <c r="D135" s="108" t="s">
        <v>15</v>
      </c>
      <c r="E135" s="108"/>
      <c r="F135" s="108"/>
      <c r="G135" s="109"/>
    </row>
    <row r="136" spans="1:7" ht="18.75">
      <c r="A136" s="110">
        <v>1</v>
      </c>
      <c r="B136" s="722" t="s">
        <v>16</v>
      </c>
      <c r="C136" s="722"/>
      <c r="D136" s="722"/>
      <c r="E136" s="722"/>
      <c r="F136" s="722"/>
      <c r="G136" s="723"/>
    </row>
    <row r="137" spans="1:7" ht="18.75">
      <c r="A137" s="117" t="s">
        <v>289</v>
      </c>
      <c r="B137" s="123" t="s">
        <v>260</v>
      </c>
      <c r="C137" s="124" t="s">
        <v>22</v>
      </c>
      <c r="D137" s="124">
        <v>1</v>
      </c>
      <c r="E137" s="125">
        <v>423.61</v>
      </c>
      <c r="F137" s="126">
        <f>D137*E137</f>
        <v>423.61</v>
      </c>
      <c r="G137" s="127" t="s">
        <v>291</v>
      </c>
    </row>
    <row r="138" spans="1:7" ht="18.75">
      <c r="A138" s="117" t="s">
        <v>292</v>
      </c>
      <c r="B138" s="123" t="s">
        <v>260</v>
      </c>
      <c r="C138" s="124" t="s">
        <v>22</v>
      </c>
      <c r="D138" s="124">
        <v>8</v>
      </c>
      <c r="E138" s="125">
        <v>273.67</v>
      </c>
      <c r="F138" s="126">
        <f>D138*E138</f>
        <v>2189.36</v>
      </c>
      <c r="G138" s="127" t="s">
        <v>293</v>
      </c>
    </row>
    <row r="139" spans="1:7" ht="19.5" thickBot="1">
      <c r="A139" s="191"/>
      <c r="B139" s="192" t="s">
        <v>30</v>
      </c>
      <c r="C139" s="193" t="s">
        <v>22</v>
      </c>
      <c r="D139" s="194"/>
      <c r="E139" s="192"/>
      <c r="F139" s="195">
        <f>SUM(F137:F138)</f>
        <v>2612.9700000000003</v>
      </c>
      <c r="G139" s="196"/>
    </row>
    <row r="140" spans="1:7" ht="19.5" thickBot="1">
      <c r="A140" s="135"/>
      <c r="B140" s="136" t="s">
        <v>31</v>
      </c>
      <c r="C140" s="136"/>
      <c r="D140" s="137"/>
      <c r="E140" s="138"/>
      <c r="F140" s="139">
        <f>F139</f>
        <v>2612.9700000000003</v>
      </c>
      <c r="G140" s="140"/>
    </row>
    <row r="141" spans="1:7" ht="19.5" thickBot="1">
      <c r="A141" s="141">
        <v>3</v>
      </c>
      <c r="B141" s="142" t="s">
        <v>32</v>
      </c>
      <c r="C141" s="143" t="s">
        <v>33</v>
      </c>
      <c r="D141" s="230">
        <v>17.5</v>
      </c>
      <c r="E141" s="197"/>
      <c r="F141" s="198">
        <v>15056.03225</v>
      </c>
      <c r="G141" s="147" t="s">
        <v>34</v>
      </c>
    </row>
    <row r="142" spans="1:7" ht="19.5" thickBot="1">
      <c r="A142" s="148">
        <v>4</v>
      </c>
      <c r="B142" s="149" t="s">
        <v>36</v>
      </c>
      <c r="C142" s="150" t="s">
        <v>33</v>
      </c>
      <c r="D142" s="197">
        <v>13</v>
      </c>
      <c r="E142" s="197"/>
      <c r="F142" s="199">
        <v>5972.21</v>
      </c>
      <c r="G142" s="153" t="s">
        <v>34</v>
      </c>
    </row>
    <row r="143" spans="1:7" ht="19.5" thickBot="1">
      <c r="A143" s="154"/>
      <c r="B143" s="155" t="s">
        <v>37</v>
      </c>
      <c r="C143" s="156"/>
      <c r="D143" s="156"/>
      <c r="E143" s="157"/>
      <c r="F143" s="158">
        <f>F140+F141+F142</f>
        <v>23641.21225</v>
      </c>
      <c r="G143" s="159"/>
    </row>
    <row r="144" spans="1:7" ht="19.5" thickBot="1">
      <c r="A144" s="160"/>
      <c r="B144" s="161" t="s">
        <v>38</v>
      </c>
      <c r="C144" s="162"/>
      <c r="D144" s="162"/>
      <c r="E144" s="163"/>
      <c r="F144" s="164">
        <f>F143*1.18</f>
        <v>27896.630455</v>
      </c>
      <c r="G144" s="165"/>
    </row>
    <row r="145" spans="1:7" ht="19.5" thickBot="1">
      <c r="A145" s="200" t="s">
        <v>39</v>
      </c>
      <c r="B145" s="201"/>
      <c r="C145" s="201"/>
      <c r="D145" s="202"/>
      <c r="E145" s="201"/>
      <c r="F145" s="201"/>
      <c r="G145" s="203"/>
    </row>
    <row r="146" spans="1:7" ht="18.75">
      <c r="A146" s="204" t="s">
        <v>4</v>
      </c>
      <c r="B146" s="205" t="s">
        <v>5</v>
      </c>
      <c r="C146" s="205" t="s">
        <v>6</v>
      </c>
      <c r="D146" s="205" t="s">
        <v>7</v>
      </c>
      <c r="E146" s="205" t="s">
        <v>8</v>
      </c>
      <c r="F146" s="205" t="s">
        <v>9</v>
      </c>
      <c r="G146" s="206" t="s">
        <v>10</v>
      </c>
    </row>
    <row r="147" spans="1:7" ht="19.5" thickBot="1">
      <c r="A147" s="173"/>
      <c r="B147" s="174" t="s">
        <v>13</v>
      </c>
      <c r="C147" s="174" t="s">
        <v>14</v>
      </c>
      <c r="D147" s="174" t="s">
        <v>15</v>
      </c>
      <c r="E147" s="174"/>
      <c r="F147" s="174"/>
      <c r="G147" s="175"/>
    </row>
    <row r="148" spans="1:7" ht="19.5" thickBot="1">
      <c r="A148" s="176"/>
      <c r="B148" s="177" t="s">
        <v>40</v>
      </c>
      <c r="C148" s="178"/>
      <c r="D148" s="178"/>
      <c r="E148" s="177"/>
      <c r="F148" s="179">
        <v>0</v>
      </c>
      <c r="G148" s="180"/>
    </row>
    <row r="149" spans="1:7" ht="19.5" thickBot="1">
      <c r="A149" s="181"/>
      <c r="B149" s="182" t="s">
        <v>38</v>
      </c>
      <c r="C149" s="183"/>
      <c r="D149" s="183"/>
      <c r="E149" s="182"/>
      <c r="F149" s="184">
        <f>F148*1.18</f>
        <v>0</v>
      </c>
      <c r="G149" s="185"/>
    </row>
    <row r="150" spans="1:7" ht="18.75">
      <c r="A150" s="186"/>
      <c r="B150" s="187" t="s">
        <v>41</v>
      </c>
      <c r="C150" s="186"/>
      <c r="D150" s="188">
        <f>F143+F148</f>
        <v>23641.21225</v>
      </c>
      <c r="E150" s="188"/>
      <c r="F150" s="188"/>
      <c r="G150" s="189"/>
    </row>
    <row r="151" spans="1:7" ht="18.75">
      <c r="A151" s="186"/>
      <c r="B151" s="187" t="s">
        <v>42</v>
      </c>
      <c r="C151" s="186"/>
      <c r="D151" s="696">
        <f>D150*1.18</f>
        <v>27896.630455</v>
      </c>
      <c r="E151" s="696"/>
      <c r="F151" s="696"/>
      <c r="G151" s="189"/>
    </row>
    <row r="152" spans="1:7" ht="20.25">
      <c r="A152" s="699" t="s">
        <v>0</v>
      </c>
      <c r="B152" s="699"/>
      <c r="C152" s="699"/>
      <c r="D152" s="699"/>
      <c r="E152" s="699"/>
      <c r="F152" s="699"/>
      <c r="G152" s="699"/>
    </row>
    <row r="153" spans="1:7" ht="20.25">
      <c r="A153" s="731" t="s">
        <v>259</v>
      </c>
      <c r="B153" s="699"/>
      <c r="C153" s="699"/>
      <c r="D153" s="699"/>
      <c r="E153" s="699"/>
      <c r="F153" s="699"/>
      <c r="G153" s="732"/>
    </row>
    <row r="154" spans="1:7" ht="21" thickBot="1">
      <c r="A154" s="699" t="s">
        <v>80</v>
      </c>
      <c r="B154" s="699"/>
      <c r="C154" s="699"/>
      <c r="D154" s="699"/>
      <c r="E154" s="699"/>
      <c r="F154" s="699"/>
      <c r="G154" s="699"/>
    </row>
    <row r="155" spans="1:7" ht="19.5" thickBot="1">
      <c r="A155" s="700" t="s">
        <v>3</v>
      </c>
      <c r="B155" s="701"/>
      <c r="C155" s="701"/>
      <c r="D155" s="701"/>
      <c r="E155" s="701"/>
      <c r="F155" s="701"/>
      <c r="G155" s="702"/>
    </row>
    <row r="156" spans="1:7" ht="18.75">
      <c r="A156" s="104" t="s">
        <v>4</v>
      </c>
      <c r="B156" s="105" t="s">
        <v>5</v>
      </c>
      <c r="C156" s="105" t="s">
        <v>6</v>
      </c>
      <c r="D156" s="105" t="s">
        <v>7</v>
      </c>
      <c r="E156" s="105" t="s">
        <v>8</v>
      </c>
      <c r="F156" s="105" t="s">
        <v>9</v>
      </c>
      <c r="G156" s="106" t="s">
        <v>10</v>
      </c>
    </row>
    <row r="157" spans="1:7" ht="19.5" thickBot="1">
      <c r="A157" s="107"/>
      <c r="B157" s="108" t="s">
        <v>13</v>
      </c>
      <c r="C157" s="108" t="s">
        <v>14</v>
      </c>
      <c r="D157" s="108" t="s">
        <v>15</v>
      </c>
      <c r="E157" s="108"/>
      <c r="F157" s="108"/>
      <c r="G157" s="109"/>
    </row>
    <row r="158" spans="1:7" ht="18.75">
      <c r="A158" s="110">
        <v>2</v>
      </c>
      <c r="B158" s="722" t="s">
        <v>16</v>
      </c>
      <c r="C158" s="722"/>
      <c r="D158" s="722"/>
      <c r="E158" s="722"/>
      <c r="F158" s="722"/>
      <c r="G158" s="723"/>
    </row>
    <row r="159" spans="1:7" ht="18.75">
      <c r="A159" s="117" t="s">
        <v>283</v>
      </c>
      <c r="B159" s="426" t="s">
        <v>260</v>
      </c>
      <c r="C159" s="124" t="s">
        <v>22</v>
      </c>
      <c r="D159" s="124">
        <v>2</v>
      </c>
      <c r="E159" s="125">
        <v>248.92</v>
      </c>
      <c r="F159" s="126">
        <f>D159*E159</f>
        <v>497.84</v>
      </c>
      <c r="G159" s="127" t="s">
        <v>47</v>
      </c>
    </row>
    <row r="160" spans="1:7" ht="18.75">
      <c r="A160" s="117" t="s">
        <v>285</v>
      </c>
      <c r="B160" s="426" t="s">
        <v>260</v>
      </c>
      <c r="C160" s="124" t="s">
        <v>22</v>
      </c>
      <c r="D160" s="124">
        <v>4</v>
      </c>
      <c r="E160" s="125">
        <v>1181</v>
      </c>
      <c r="F160" s="126">
        <f>D160*E160</f>
        <v>4724</v>
      </c>
      <c r="G160" s="127" t="s">
        <v>294</v>
      </c>
    </row>
    <row r="161" spans="1:7" ht="19.5" thickBot="1">
      <c r="A161" s="117" t="s">
        <v>287</v>
      </c>
      <c r="B161" s="426" t="s">
        <v>260</v>
      </c>
      <c r="C161" s="124" t="s">
        <v>22</v>
      </c>
      <c r="D161" s="124">
        <v>5</v>
      </c>
      <c r="E161" s="125">
        <v>273.67</v>
      </c>
      <c r="F161" s="126">
        <f>D161*E161</f>
        <v>1368.3500000000001</v>
      </c>
      <c r="G161" s="127" t="s">
        <v>295</v>
      </c>
    </row>
    <row r="162" spans="1:7" ht="19.5" thickBot="1">
      <c r="A162" s="214"/>
      <c r="B162" s="215" t="s">
        <v>30</v>
      </c>
      <c r="C162" s="216" t="s">
        <v>22</v>
      </c>
      <c r="D162" s="229"/>
      <c r="E162" s="215"/>
      <c r="F162" s="217">
        <f>SUM(F159:F161)</f>
        <v>6590.1900000000005</v>
      </c>
      <c r="G162" s="218"/>
    </row>
    <row r="163" spans="1:7" ht="19.5" thickBot="1">
      <c r="A163" s="135"/>
      <c r="B163" s="136" t="s">
        <v>31</v>
      </c>
      <c r="C163" s="136"/>
      <c r="D163" s="137"/>
      <c r="E163" s="138"/>
      <c r="F163" s="139">
        <f>F162</f>
        <v>6590.1900000000005</v>
      </c>
      <c r="G163" s="140"/>
    </row>
    <row r="164" spans="1:7" ht="19.5" thickBot="1">
      <c r="A164" s="141">
        <v>4</v>
      </c>
      <c r="B164" s="142" t="s">
        <v>32</v>
      </c>
      <c r="C164" s="143" t="s">
        <v>33</v>
      </c>
      <c r="D164" s="197"/>
      <c r="E164" s="197"/>
      <c r="F164" s="198"/>
      <c r="G164" s="147" t="s">
        <v>34</v>
      </c>
    </row>
    <row r="165" spans="1:7" ht="19.5" thickBot="1">
      <c r="A165" s="148">
        <v>5</v>
      </c>
      <c r="B165" s="149" t="s">
        <v>36</v>
      </c>
      <c r="C165" s="150" t="s">
        <v>33</v>
      </c>
      <c r="D165" s="197">
        <v>2.2</v>
      </c>
      <c r="E165" s="197"/>
      <c r="F165" s="199">
        <v>2501.68</v>
      </c>
      <c r="G165" s="153" t="s">
        <v>34</v>
      </c>
    </row>
    <row r="166" spans="1:7" ht="19.5" thickBot="1">
      <c r="A166" s="154"/>
      <c r="B166" s="155" t="s">
        <v>37</v>
      </c>
      <c r="C166" s="156"/>
      <c r="D166" s="156"/>
      <c r="E166" s="157"/>
      <c r="F166" s="158">
        <f>F163+F164+F165</f>
        <v>9091.87</v>
      </c>
      <c r="G166" s="159"/>
    </row>
    <row r="167" spans="1:7" ht="19.5" thickBot="1">
      <c r="A167" s="160"/>
      <c r="B167" s="161" t="s">
        <v>38</v>
      </c>
      <c r="C167" s="162"/>
      <c r="D167" s="162"/>
      <c r="E167" s="163"/>
      <c r="F167" s="164">
        <f>F166*1.18</f>
        <v>10728.4066</v>
      </c>
      <c r="G167" s="165"/>
    </row>
    <row r="168" spans="1:7" ht="19.5" thickBot="1">
      <c r="A168" s="200" t="s">
        <v>39</v>
      </c>
      <c r="B168" s="201"/>
      <c r="C168" s="201"/>
      <c r="D168" s="202"/>
      <c r="E168" s="201"/>
      <c r="F168" s="201"/>
      <c r="G168" s="203"/>
    </row>
    <row r="169" spans="1:7" ht="18.75">
      <c r="A169" s="204" t="s">
        <v>4</v>
      </c>
      <c r="B169" s="205" t="s">
        <v>5</v>
      </c>
      <c r="C169" s="205" t="s">
        <v>6</v>
      </c>
      <c r="D169" s="205" t="s">
        <v>7</v>
      </c>
      <c r="E169" s="205" t="s">
        <v>8</v>
      </c>
      <c r="F169" s="205" t="s">
        <v>9</v>
      </c>
      <c r="G169" s="206" t="s">
        <v>10</v>
      </c>
    </row>
    <row r="170" spans="1:7" ht="19.5" thickBot="1">
      <c r="A170" s="204"/>
      <c r="B170" s="205" t="s">
        <v>13</v>
      </c>
      <c r="C170" s="205" t="s">
        <v>14</v>
      </c>
      <c r="D170" s="205" t="s">
        <v>15</v>
      </c>
      <c r="E170" s="205"/>
      <c r="F170" s="205"/>
      <c r="G170" s="241"/>
    </row>
    <row r="171" spans="1:7" ht="19.5" thickBot="1">
      <c r="A171" s="258">
        <v>2</v>
      </c>
      <c r="B171" s="724" t="s">
        <v>296</v>
      </c>
      <c r="C171" s="725"/>
      <c r="D171" s="725"/>
      <c r="E171" s="725"/>
      <c r="F171" s="725"/>
      <c r="G171" s="726"/>
    </row>
    <row r="172" spans="1:7" ht="18.75">
      <c r="A172" s="545">
        <v>1</v>
      </c>
      <c r="B172" s="546" t="s">
        <v>260</v>
      </c>
      <c r="C172" s="547" t="s">
        <v>297</v>
      </c>
      <c r="D172" s="547">
        <v>11.7855</v>
      </c>
      <c r="E172" s="548">
        <v>173.65</v>
      </c>
      <c r="F172" s="549">
        <f>D172*E172</f>
        <v>2046.5520750000003</v>
      </c>
      <c r="G172" s="550" t="s">
        <v>298</v>
      </c>
    </row>
    <row r="173" spans="1:7" ht="19.5" thickBot="1">
      <c r="A173" s="191"/>
      <c r="B173" s="192" t="s">
        <v>55</v>
      </c>
      <c r="C173" s="193"/>
      <c r="D173" s="268">
        <f>SUM(D172:D172)</f>
        <v>11.7855</v>
      </c>
      <c r="E173" s="192"/>
      <c r="F173" s="195">
        <f>SUM(F172:F172)</f>
        <v>2046.5520750000003</v>
      </c>
      <c r="G173" s="196"/>
    </row>
    <row r="174" spans="1:7" ht="19.5" thickBot="1">
      <c r="A174" s="176"/>
      <c r="B174" s="177" t="s">
        <v>40</v>
      </c>
      <c r="C174" s="178"/>
      <c r="D174" s="178"/>
      <c r="E174" s="177"/>
      <c r="F174" s="179">
        <f>F173</f>
        <v>2046.5520750000003</v>
      </c>
      <c r="G174" s="180"/>
    </row>
    <row r="175" spans="1:7" ht="19.5" thickBot="1">
      <c r="A175" s="181"/>
      <c r="B175" s="182" t="s">
        <v>38</v>
      </c>
      <c r="C175" s="183"/>
      <c r="D175" s="183"/>
      <c r="E175" s="182"/>
      <c r="F175" s="184">
        <f>F174*1.18</f>
        <v>2414.9314485</v>
      </c>
      <c r="G175" s="185"/>
    </row>
    <row r="176" spans="1:7" ht="18.75">
      <c r="A176" s="186"/>
      <c r="B176" s="187" t="s">
        <v>41</v>
      </c>
      <c r="C176" s="186"/>
      <c r="D176" s="188">
        <f>F166+F174</f>
        <v>11138.422075</v>
      </c>
      <c r="E176" s="188"/>
      <c r="F176" s="188"/>
      <c r="G176" s="189"/>
    </row>
    <row r="177" spans="1:7" ht="18.75">
      <c r="A177" s="186"/>
      <c r="B177" s="187" t="s">
        <v>42</v>
      </c>
      <c r="C177" s="186"/>
      <c r="D177" s="696">
        <f>D176*1.18</f>
        <v>13143.3380485</v>
      </c>
      <c r="E177" s="696"/>
      <c r="F177" s="696"/>
      <c r="G177" s="189"/>
    </row>
    <row r="178" spans="1:7" ht="20.25">
      <c r="A178" s="699" t="s">
        <v>0</v>
      </c>
      <c r="B178" s="699"/>
      <c r="C178" s="699"/>
      <c r="D178" s="699"/>
      <c r="E178" s="699"/>
      <c r="F178" s="699"/>
      <c r="G178" s="699"/>
    </row>
    <row r="179" spans="1:7" ht="20.25">
      <c r="A179" s="731" t="s">
        <v>259</v>
      </c>
      <c r="B179" s="699"/>
      <c r="C179" s="699"/>
      <c r="D179" s="699"/>
      <c r="E179" s="699"/>
      <c r="F179" s="699"/>
      <c r="G179" s="732"/>
    </row>
    <row r="180" spans="1:7" ht="21" thickBot="1">
      <c r="A180" s="699" t="s">
        <v>85</v>
      </c>
      <c r="B180" s="699"/>
      <c r="C180" s="699"/>
      <c r="D180" s="699"/>
      <c r="E180" s="699"/>
      <c r="F180" s="699"/>
      <c r="G180" s="699"/>
    </row>
    <row r="181" spans="1:7" ht="19.5" thickBot="1">
      <c r="A181" s="708" t="s">
        <v>3</v>
      </c>
      <c r="B181" s="709"/>
      <c r="C181" s="709"/>
      <c r="D181" s="709"/>
      <c r="E181" s="709"/>
      <c r="F181" s="709"/>
      <c r="G181" s="710"/>
    </row>
    <row r="182" spans="1:7" ht="18.75">
      <c r="A182" s="104" t="s">
        <v>4</v>
      </c>
      <c r="B182" s="105" t="s">
        <v>5</v>
      </c>
      <c r="C182" s="105" t="s">
        <v>6</v>
      </c>
      <c r="D182" s="105" t="s">
        <v>7</v>
      </c>
      <c r="E182" s="105" t="s">
        <v>8</v>
      </c>
      <c r="F182" s="105" t="s">
        <v>9</v>
      </c>
      <c r="G182" s="106" t="s">
        <v>10</v>
      </c>
    </row>
    <row r="183" spans="1:7" ht="19.5" thickBot="1">
      <c r="A183" s="107"/>
      <c r="B183" s="108" t="s">
        <v>13</v>
      </c>
      <c r="C183" s="108" t="s">
        <v>14</v>
      </c>
      <c r="D183" s="108" t="s">
        <v>15</v>
      </c>
      <c r="E183" s="108"/>
      <c r="F183" s="108"/>
      <c r="G183" s="109"/>
    </row>
    <row r="184" spans="1:7" ht="19.5" thickBot="1">
      <c r="A184" s="219">
        <v>4</v>
      </c>
      <c r="B184" s="220" t="s">
        <v>16</v>
      </c>
      <c r="C184" s="711"/>
      <c r="D184" s="712"/>
      <c r="E184" s="712"/>
      <c r="F184" s="712"/>
      <c r="G184" s="713"/>
    </row>
    <row r="185" spans="1:7" ht="18.75">
      <c r="A185" s="117" t="s">
        <v>170</v>
      </c>
      <c r="B185" s="426" t="s">
        <v>260</v>
      </c>
      <c r="C185" s="124" t="s">
        <v>22</v>
      </c>
      <c r="D185" s="124">
        <v>6</v>
      </c>
      <c r="E185" s="125">
        <v>696.48</v>
      </c>
      <c r="F185" s="284">
        <f>D185*E185</f>
        <v>4178.88</v>
      </c>
      <c r="G185" s="227" t="s">
        <v>299</v>
      </c>
    </row>
    <row r="186" spans="1:7" ht="19.5" thickBot="1">
      <c r="A186" s="117" t="s">
        <v>262</v>
      </c>
      <c r="B186" s="123" t="s">
        <v>260</v>
      </c>
      <c r="C186" s="124" t="s">
        <v>22</v>
      </c>
      <c r="D186" s="124">
        <v>10</v>
      </c>
      <c r="E186" s="125">
        <v>312.78</v>
      </c>
      <c r="F186" s="284">
        <f>D186*E186</f>
        <v>3127.7999999999997</v>
      </c>
      <c r="G186" s="127" t="s">
        <v>300</v>
      </c>
    </row>
    <row r="187" spans="1:7" ht="19.5" thickBot="1">
      <c r="A187" s="290"/>
      <c r="B187" s="286" t="s">
        <v>55</v>
      </c>
      <c r="C187" s="551" t="s">
        <v>22</v>
      </c>
      <c r="D187" s="287">
        <f>SUM(D185:D186)</f>
        <v>16</v>
      </c>
      <c r="E187" s="286"/>
      <c r="F187" s="288">
        <f>SUM(F185:F186)</f>
        <v>7306.68</v>
      </c>
      <c r="G187" s="291"/>
    </row>
    <row r="188" spans="1:7" ht="19.5" thickBot="1">
      <c r="A188" s="290"/>
      <c r="B188" s="286" t="s">
        <v>31</v>
      </c>
      <c r="C188" s="286"/>
      <c r="D188" s="286"/>
      <c r="E188" s="286"/>
      <c r="F188" s="288">
        <f>F187</f>
        <v>7306.68</v>
      </c>
      <c r="G188" s="291"/>
    </row>
    <row r="189" spans="1:7" ht="19.5" thickBot="1">
      <c r="A189" s="292">
        <v>6</v>
      </c>
      <c r="B189" s="293" t="s">
        <v>32</v>
      </c>
      <c r="C189" s="287" t="s">
        <v>33</v>
      </c>
      <c r="D189" s="294">
        <v>7</v>
      </c>
      <c r="E189" s="286"/>
      <c r="F189" s="436">
        <v>13562.204899999999</v>
      </c>
      <c r="G189" s="291" t="s">
        <v>34</v>
      </c>
    </row>
    <row r="190" spans="1:7" ht="19.5" thickBot="1">
      <c r="A190" s="296">
        <v>7</v>
      </c>
      <c r="B190" s="297" t="s">
        <v>36</v>
      </c>
      <c r="C190" s="298" t="s">
        <v>33</v>
      </c>
      <c r="D190" s="298">
        <v>0.3</v>
      </c>
      <c r="E190" s="299"/>
      <c r="F190" s="437">
        <v>2150.24</v>
      </c>
      <c r="G190" s="300" t="s">
        <v>34</v>
      </c>
    </row>
    <row r="191" spans="1:7" ht="19.5" thickBot="1">
      <c r="A191" s="290"/>
      <c r="B191" s="301" t="s">
        <v>37</v>
      </c>
      <c r="C191" s="286"/>
      <c r="D191" s="286"/>
      <c r="E191" s="286"/>
      <c r="F191" s="302">
        <f>F188+F189+F190</f>
        <v>23019.124899999995</v>
      </c>
      <c r="G191" s="291"/>
    </row>
    <row r="192" spans="1:7" ht="19.5" thickBot="1">
      <c r="A192" s="290"/>
      <c r="B192" s="286" t="s">
        <v>38</v>
      </c>
      <c r="C192" s="286"/>
      <c r="D192" s="286"/>
      <c r="E192" s="286"/>
      <c r="F192" s="288">
        <f>F191*1.18</f>
        <v>27162.567381999994</v>
      </c>
      <c r="G192" s="291"/>
    </row>
    <row r="193" spans="1:7" ht="19.5" thickBot="1">
      <c r="A193" s="200" t="s">
        <v>39</v>
      </c>
      <c r="B193" s="201"/>
      <c r="C193" s="201"/>
      <c r="D193" s="202"/>
      <c r="E193" s="201"/>
      <c r="F193" s="201"/>
      <c r="G193" s="203"/>
    </row>
    <row r="194" spans="1:7" ht="12.75">
      <c r="A194" s="714" t="s">
        <v>4</v>
      </c>
      <c r="B194" s="716" t="s">
        <v>90</v>
      </c>
      <c r="C194" s="718" t="s">
        <v>91</v>
      </c>
      <c r="D194" s="720" t="s">
        <v>92</v>
      </c>
      <c r="E194" s="718" t="s">
        <v>8</v>
      </c>
      <c r="F194" s="718" t="s">
        <v>9</v>
      </c>
      <c r="G194" s="706" t="s">
        <v>10</v>
      </c>
    </row>
    <row r="195" spans="1:7" ht="13.5" thickBot="1">
      <c r="A195" s="715"/>
      <c r="B195" s="717"/>
      <c r="C195" s="719"/>
      <c r="D195" s="721"/>
      <c r="E195" s="719"/>
      <c r="F195" s="719"/>
      <c r="G195" s="707"/>
    </row>
    <row r="196" spans="1:7" ht="19.5" thickBot="1">
      <c r="A196" s="292">
        <v>1</v>
      </c>
      <c r="B196" s="293" t="s">
        <v>68</v>
      </c>
      <c r="C196" s="293"/>
      <c r="D196" s="293"/>
      <c r="E196" s="286"/>
      <c r="F196" s="286"/>
      <c r="G196" s="291"/>
    </row>
    <row r="197" spans="1:7" ht="18.75">
      <c r="A197" s="427">
        <v>2</v>
      </c>
      <c r="B197" s="428" t="s">
        <v>260</v>
      </c>
      <c r="C197" s="428" t="s">
        <v>19</v>
      </c>
      <c r="D197" s="428">
        <v>4.5</v>
      </c>
      <c r="E197" s="428">
        <v>473.54</v>
      </c>
      <c r="F197" s="552">
        <v>2130.93</v>
      </c>
      <c r="G197" s="430" t="s">
        <v>93</v>
      </c>
    </row>
    <row r="198" spans="1:7" ht="19.5" thickBot="1">
      <c r="A198" s="427">
        <v>5</v>
      </c>
      <c r="B198" s="428" t="s">
        <v>260</v>
      </c>
      <c r="C198" s="428" t="s">
        <v>19</v>
      </c>
      <c r="D198" s="428">
        <v>0.6</v>
      </c>
      <c r="E198" s="428">
        <v>473.54</v>
      </c>
      <c r="F198" s="428">
        <v>284.12</v>
      </c>
      <c r="G198" s="430" t="s">
        <v>301</v>
      </c>
    </row>
    <row r="199" spans="1:7" ht="19.5" thickBot="1">
      <c r="A199" s="176"/>
      <c r="B199" s="286" t="s">
        <v>55</v>
      </c>
      <c r="C199" s="286"/>
      <c r="D199" s="286"/>
      <c r="E199" s="286"/>
      <c r="F199" s="288">
        <f>SUM(F197:F198)</f>
        <v>2415.0499999999997</v>
      </c>
      <c r="G199" s="291"/>
    </row>
    <row r="200" spans="1:7" ht="19.5" thickBot="1">
      <c r="A200" s="290"/>
      <c r="B200" s="301" t="s">
        <v>40</v>
      </c>
      <c r="C200" s="286"/>
      <c r="D200" s="286"/>
      <c r="E200" s="286"/>
      <c r="F200" s="302">
        <f>F199</f>
        <v>2415.0499999999997</v>
      </c>
      <c r="G200" s="291"/>
    </row>
    <row r="201" spans="1:7" ht="19.5" thickBot="1">
      <c r="A201" s="290"/>
      <c r="B201" s="286" t="s">
        <v>38</v>
      </c>
      <c r="C201" s="286"/>
      <c r="D201" s="286"/>
      <c r="E201" s="286"/>
      <c r="F201" s="288">
        <f>F200*1.18</f>
        <v>2849.7589999999996</v>
      </c>
      <c r="G201" s="291"/>
    </row>
    <row r="202" spans="1:7" ht="18.75">
      <c r="A202" s="187"/>
      <c r="B202" s="187" t="s">
        <v>41</v>
      </c>
      <c r="C202" s="187"/>
      <c r="D202" s="307"/>
      <c r="E202" s="308">
        <f>F200+F191</f>
        <v>25434.174899999995</v>
      </c>
      <c r="F202" s="187"/>
      <c r="G202" s="187"/>
    </row>
    <row r="203" spans="1:7" ht="18.75">
      <c r="A203" s="187"/>
      <c r="B203" s="187" t="s">
        <v>42</v>
      </c>
      <c r="C203" s="187"/>
      <c r="D203" s="307">
        <f>E202*1.18</f>
        <v>30012.326381999992</v>
      </c>
      <c r="E203" s="187"/>
      <c r="F203" s="187"/>
      <c r="G203" s="187"/>
    </row>
    <row r="204" spans="1:7" ht="20.25">
      <c r="A204" s="699" t="s">
        <v>0</v>
      </c>
      <c r="B204" s="699"/>
      <c r="C204" s="699"/>
      <c r="D204" s="699"/>
      <c r="E204" s="699"/>
      <c r="F204" s="699"/>
      <c r="G204" s="699"/>
    </row>
    <row r="205" spans="1:7" ht="20.25">
      <c r="A205" s="731" t="s">
        <v>259</v>
      </c>
      <c r="B205" s="699"/>
      <c r="C205" s="699"/>
      <c r="D205" s="699"/>
      <c r="E205" s="699"/>
      <c r="F205" s="699"/>
      <c r="G205" s="732"/>
    </row>
    <row r="206" spans="1:7" ht="21" thickBot="1">
      <c r="A206" s="699" t="s">
        <v>94</v>
      </c>
      <c r="B206" s="699"/>
      <c r="C206" s="699"/>
      <c r="D206" s="699"/>
      <c r="E206" s="699"/>
      <c r="F206" s="699"/>
      <c r="G206" s="699"/>
    </row>
    <row r="207" spans="1:7" ht="19.5" thickBot="1">
      <c r="A207" s="700" t="s">
        <v>3</v>
      </c>
      <c r="B207" s="701"/>
      <c r="C207" s="701"/>
      <c r="D207" s="701"/>
      <c r="E207" s="701"/>
      <c r="F207" s="701"/>
      <c r="G207" s="702"/>
    </row>
    <row r="208" spans="1:7" ht="18.75">
      <c r="A208" s="104" t="s">
        <v>4</v>
      </c>
      <c r="B208" s="105" t="s">
        <v>5</v>
      </c>
      <c r="C208" s="105" t="s">
        <v>6</v>
      </c>
      <c r="D208" s="105" t="s">
        <v>7</v>
      </c>
      <c r="E208" s="105" t="s">
        <v>8</v>
      </c>
      <c r="F208" s="105" t="s">
        <v>9</v>
      </c>
      <c r="G208" s="106" t="s">
        <v>10</v>
      </c>
    </row>
    <row r="209" spans="1:7" ht="19.5" thickBot="1">
      <c r="A209" s="107"/>
      <c r="B209" s="108" t="s">
        <v>13</v>
      </c>
      <c r="C209" s="108" t="s">
        <v>14</v>
      </c>
      <c r="D209" s="108" t="s">
        <v>15</v>
      </c>
      <c r="E209" s="108"/>
      <c r="F209" s="108"/>
      <c r="G209" s="109"/>
    </row>
    <row r="210" spans="1:7" ht="19.5" thickBot="1">
      <c r="A210" s="219">
        <v>2</v>
      </c>
      <c r="B210" s="697" t="s">
        <v>16</v>
      </c>
      <c r="C210" s="697"/>
      <c r="D210" s="697"/>
      <c r="E210" s="697"/>
      <c r="F210" s="697"/>
      <c r="G210" s="698"/>
    </row>
    <row r="211" spans="1:7" ht="18.75">
      <c r="A211" s="117" t="s">
        <v>137</v>
      </c>
      <c r="B211" s="553" t="s">
        <v>260</v>
      </c>
      <c r="C211" s="124" t="s">
        <v>22</v>
      </c>
      <c r="D211" s="228">
        <v>1</v>
      </c>
      <c r="E211" s="125">
        <v>698.48</v>
      </c>
      <c r="F211" s="310">
        <f>D211*E211</f>
        <v>698.48</v>
      </c>
      <c r="G211" s="311" t="s">
        <v>302</v>
      </c>
    </row>
    <row r="212" spans="1:7" ht="18.75">
      <c r="A212" s="117" t="s">
        <v>140</v>
      </c>
      <c r="B212" s="553" t="s">
        <v>260</v>
      </c>
      <c r="C212" s="124" t="s">
        <v>22</v>
      </c>
      <c r="D212" s="124">
        <v>2</v>
      </c>
      <c r="E212" s="125">
        <v>273.67</v>
      </c>
      <c r="F212" s="126">
        <f>D212*E212</f>
        <v>547.34</v>
      </c>
      <c r="G212" s="311" t="s">
        <v>303</v>
      </c>
    </row>
    <row r="213" spans="1:7" ht="18.75">
      <c r="A213" s="117" t="s">
        <v>142</v>
      </c>
      <c r="B213" s="553" t="s">
        <v>260</v>
      </c>
      <c r="C213" s="309" t="s">
        <v>19</v>
      </c>
      <c r="D213" s="309">
        <v>9</v>
      </c>
      <c r="E213" s="123">
        <v>146.36</v>
      </c>
      <c r="F213" s="310">
        <f>D213*E213</f>
        <v>1317.2400000000002</v>
      </c>
      <c r="G213" s="311" t="s">
        <v>304</v>
      </c>
    </row>
    <row r="214" spans="1:7" ht="19.5" thickBot="1">
      <c r="A214" s="117"/>
      <c r="B214" s="118" t="s">
        <v>21</v>
      </c>
      <c r="C214" s="312" t="s">
        <v>22</v>
      </c>
      <c r="D214" s="312">
        <v>4</v>
      </c>
      <c r="E214" s="313">
        <v>16.12</v>
      </c>
      <c r="F214" s="314">
        <f>D214*E214</f>
        <v>64.48</v>
      </c>
      <c r="G214" s="315" t="s">
        <v>64</v>
      </c>
    </row>
    <row r="215" spans="1:7" ht="19.5" thickBot="1">
      <c r="A215" s="214"/>
      <c r="B215" s="215" t="s">
        <v>30</v>
      </c>
      <c r="C215" s="216" t="s">
        <v>22</v>
      </c>
      <c r="D215" s="229"/>
      <c r="E215" s="215"/>
      <c r="F215" s="217">
        <f>SUM(F211:F214)</f>
        <v>2627.5400000000004</v>
      </c>
      <c r="G215" s="218"/>
    </row>
    <row r="216" spans="1:7" ht="19.5" thickBot="1">
      <c r="A216" s="316"/>
      <c r="B216" s="317" t="s">
        <v>31</v>
      </c>
      <c r="C216" s="317"/>
      <c r="D216" s="193"/>
      <c r="E216" s="317"/>
      <c r="F216" s="195">
        <f>F215</f>
        <v>2627.5400000000004</v>
      </c>
      <c r="G216" s="318"/>
    </row>
    <row r="217" spans="1:7" ht="19.5" thickBot="1">
      <c r="A217" s="319">
        <v>5</v>
      </c>
      <c r="B217" s="320" t="s">
        <v>32</v>
      </c>
      <c r="C217" s="321" t="s">
        <v>33</v>
      </c>
      <c r="D217" s="452">
        <v>10</v>
      </c>
      <c r="E217" s="322"/>
      <c r="F217" s="323">
        <v>15900</v>
      </c>
      <c r="G217" s="324" t="s">
        <v>34</v>
      </c>
    </row>
    <row r="218" spans="1:7" ht="19.5" thickBot="1">
      <c r="A218" s="148">
        <v>6</v>
      </c>
      <c r="B218" s="149" t="s">
        <v>36</v>
      </c>
      <c r="C218" s="150" t="s">
        <v>33</v>
      </c>
      <c r="D218" s="197">
        <v>12.5</v>
      </c>
      <c r="E218" s="197"/>
      <c r="F218" s="199">
        <v>8682.8</v>
      </c>
      <c r="G218" s="153" t="s">
        <v>34</v>
      </c>
    </row>
    <row r="219" spans="1:7" ht="19.5" thickBot="1">
      <c r="A219" s="154"/>
      <c r="B219" s="155" t="s">
        <v>37</v>
      </c>
      <c r="C219" s="156"/>
      <c r="D219" s="156"/>
      <c r="E219" s="157"/>
      <c r="F219" s="158">
        <f>F216+F217+F218</f>
        <v>27210.34</v>
      </c>
      <c r="G219" s="159"/>
    </row>
    <row r="220" spans="1:7" ht="19.5" thickBot="1">
      <c r="A220" s="160"/>
      <c r="B220" s="161" t="s">
        <v>38</v>
      </c>
      <c r="C220" s="162"/>
      <c r="D220" s="162"/>
      <c r="E220" s="163"/>
      <c r="F220" s="164">
        <f>F219*1.18</f>
        <v>32108.2012</v>
      </c>
      <c r="G220" s="165"/>
    </row>
    <row r="221" spans="1:7" ht="18.75">
      <c r="A221" s="186"/>
      <c r="B221" s="187" t="s">
        <v>41</v>
      </c>
      <c r="C221" s="186"/>
      <c r="D221" s="188">
        <f>F219</f>
        <v>27210.34</v>
      </c>
      <c r="E221" s="188"/>
      <c r="F221" s="188"/>
      <c r="G221" s="189"/>
    </row>
    <row r="222" spans="1:7" ht="18.75">
      <c r="A222" s="186"/>
      <c r="B222" s="187" t="s">
        <v>42</v>
      </c>
      <c r="C222" s="186"/>
      <c r="D222" s="696">
        <f>D221*1.18</f>
        <v>32108.2012</v>
      </c>
      <c r="E222" s="696"/>
      <c r="F222" s="696"/>
      <c r="G222" s="189"/>
    </row>
    <row r="223" spans="1:7" ht="20.25">
      <c r="A223" s="699" t="s">
        <v>0</v>
      </c>
      <c r="B223" s="699"/>
      <c r="C223" s="699"/>
      <c r="D223" s="699"/>
      <c r="E223" s="699"/>
      <c r="F223" s="699"/>
      <c r="G223" s="699"/>
    </row>
    <row r="224" spans="1:7" ht="20.25">
      <c r="A224" s="731" t="s">
        <v>259</v>
      </c>
      <c r="B224" s="699"/>
      <c r="C224" s="699"/>
      <c r="D224" s="699"/>
      <c r="E224" s="699"/>
      <c r="F224" s="699"/>
      <c r="G224" s="732"/>
    </row>
    <row r="225" spans="1:7" ht="21" thickBot="1">
      <c r="A225" s="699" t="s">
        <v>100</v>
      </c>
      <c r="B225" s="699"/>
      <c r="C225" s="699"/>
      <c r="D225" s="699"/>
      <c r="E225" s="699"/>
      <c r="F225" s="699"/>
      <c r="G225" s="699"/>
    </row>
    <row r="226" spans="1:7" ht="19.5" thickBot="1">
      <c r="A226" s="700" t="s">
        <v>3</v>
      </c>
      <c r="B226" s="701"/>
      <c r="C226" s="701"/>
      <c r="D226" s="701"/>
      <c r="E226" s="701"/>
      <c r="F226" s="701"/>
      <c r="G226" s="702"/>
    </row>
    <row r="227" spans="1:7" ht="18.75">
      <c r="A227" s="104" t="s">
        <v>4</v>
      </c>
      <c r="B227" s="105" t="s">
        <v>5</v>
      </c>
      <c r="C227" s="105" t="s">
        <v>6</v>
      </c>
      <c r="D227" s="105" t="s">
        <v>7</v>
      </c>
      <c r="E227" s="105" t="s">
        <v>8</v>
      </c>
      <c r="F227" s="105" t="s">
        <v>9</v>
      </c>
      <c r="G227" s="106" t="s">
        <v>10</v>
      </c>
    </row>
    <row r="228" spans="1:7" ht="19.5" thickBot="1">
      <c r="A228" s="339"/>
      <c r="B228" s="340" t="s">
        <v>13</v>
      </c>
      <c r="C228" s="340" t="s">
        <v>14</v>
      </c>
      <c r="D228" s="340" t="s">
        <v>15</v>
      </c>
      <c r="E228" s="340"/>
      <c r="F228" s="340"/>
      <c r="G228" s="341"/>
    </row>
    <row r="229" spans="1:7" ht="19.5" thickBot="1">
      <c r="A229" s="219">
        <v>2</v>
      </c>
      <c r="B229" s="697" t="s">
        <v>16</v>
      </c>
      <c r="C229" s="697"/>
      <c r="D229" s="697"/>
      <c r="E229" s="697"/>
      <c r="F229" s="697"/>
      <c r="G229" s="698"/>
    </row>
    <row r="230" spans="1:7" ht="18.75">
      <c r="A230" s="117" t="s">
        <v>305</v>
      </c>
      <c r="B230" s="342" t="s">
        <v>260</v>
      </c>
      <c r="C230" s="124" t="s">
        <v>22</v>
      </c>
      <c r="D230" s="124">
        <v>3</v>
      </c>
      <c r="E230" s="125">
        <v>248.92</v>
      </c>
      <c r="F230" s="126">
        <f aca="true" t="shared" si="0" ref="F230:F236">D230*E230</f>
        <v>746.76</v>
      </c>
      <c r="G230" s="311" t="s">
        <v>306</v>
      </c>
    </row>
    <row r="231" spans="1:7" ht="18.75">
      <c r="A231" s="117" t="s">
        <v>307</v>
      </c>
      <c r="B231" s="342" t="s">
        <v>260</v>
      </c>
      <c r="C231" s="124" t="s">
        <v>19</v>
      </c>
      <c r="D231" s="124">
        <v>2.4</v>
      </c>
      <c r="E231" s="125">
        <v>146.36</v>
      </c>
      <c r="F231" s="126">
        <f t="shared" si="0"/>
        <v>351.264</v>
      </c>
      <c r="G231" s="311" t="s">
        <v>308</v>
      </c>
    </row>
    <row r="232" spans="1:7" ht="18.75">
      <c r="A232" s="117"/>
      <c r="B232" s="344" t="s">
        <v>21</v>
      </c>
      <c r="C232" s="119" t="s">
        <v>22</v>
      </c>
      <c r="D232" s="119">
        <v>1</v>
      </c>
      <c r="E232" s="120">
        <v>16.12</v>
      </c>
      <c r="F232" s="121">
        <f t="shared" si="0"/>
        <v>16.12</v>
      </c>
      <c r="G232" s="315" t="s">
        <v>64</v>
      </c>
    </row>
    <row r="233" spans="1:7" ht="18.75">
      <c r="A233" s="117" t="s">
        <v>168</v>
      </c>
      <c r="B233" s="342" t="s">
        <v>260</v>
      </c>
      <c r="C233" s="124" t="s">
        <v>19</v>
      </c>
      <c r="D233" s="124">
        <v>1.2</v>
      </c>
      <c r="E233" s="125">
        <v>1016.43</v>
      </c>
      <c r="F233" s="126">
        <f t="shared" si="0"/>
        <v>1219.716</v>
      </c>
      <c r="G233" s="311" t="s">
        <v>309</v>
      </c>
    </row>
    <row r="234" spans="1:7" ht="18.75">
      <c r="A234" s="117" t="s">
        <v>170</v>
      </c>
      <c r="B234" s="342" t="s">
        <v>260</v>
      </c>
      <c r="C234" s="124" t="s">
        <v>22</v>
      </c>
      <c r="D234" s="228">
        <v>1</v>
      </c>
      <c r="E234" s="125">
        <v>698.48</v>
      </c>
      <c r="F234" s="126">
        <f t="shared" si="0"/>
        <v>698.48</v>
      </c>
      <c r="G234" s="311" t="s">
        <v>310</v>
      </c>
    </row>
    <row r="235" spans="1:7" ht="18.75">
      <c r="A235" s="117" t="s">
        <v>262</v>
      </c>
      <c r="B235" s="342" t="s">
        <v>260</v>
      </c>
      <c r="C235" s="124" t="s">
        <v>22</v>
      </c>
      <c r="D235" s="124">
        <v>1</v>
      </c>
      <c r="E235" s="125">
        <v>423.61</v>
      </c>
      <c r="F235" s="126">
        <f t="shared" si="0"/>
        <v>423.61</v>
      </c>
      <c r="G235" s="311" t="s">
        <v>311</v>
      </c>
    </row>
    <row r="236" spans="1:7" ht="19.5" thickBot="1">
      <c r="A236" s="117" t="s">
        <v>264</v>
      </c>
      <c r="B236" s="342" t="s">
        <v>260</v>
      </c>
      <c r="C236" s="124" t="s">
        <v>22</v>
      </c>
      <c r="D236" s="124">
        <v>1</v>
      </c>
      <c r="E236" s="125">
        <v>73.28</v>
      </c>
      <c r="F236" s="126">
        <f t="shared" si="0"/>
        <v>73.28</v>
      </c>
      <c r="G236" s="311" t="s">
        <v>312</v>
      </c>
    </row>
    <row r="237" spans="1:7" ht="19.5" thickBot="1">
      <c r="A237" s="345"/>
      <c r="B237" s="346" t="s">
        <v>30</v>
      </c>
      <c r="C237" s="143" t="s">
        <v>22</v>
      </c>
      <c r="D237" s="347"/>
      <c r="E237" s="346"/>
      <c r="F237" s="348">
        <f>SUM(F230:F236)</f>
        <v>3529.23</v>
      </c>
      <c r="G237" s="349"/>
    </row>
    <row r="238" spans="1:7" ht="19.5" thickBot="1">
      <c r="A238" s="350"/>
      <c r="B238" s="351" t="s">
        <v>31</v>
      </c>
      <c r="C238" s="351"/>
      <c r="D238" s="143"/>
      <c r="E238" s="351"/>
      <c r="F238" s="348">
        <f>F237</f>
        <v>3529.23</v>
      </c>
      <c r="G238" s="352"/>
    </row>
    <row r="239" spans="1:7" ht="19.5" thickBot="1">
      <c r="A239" s="353">
        <v>4</v>
      </c>
      <c r="B239" s="320" t="s">
        <v>32</v>
      </c>
      <c r="C239" s="321" t="s">
        <v>33</v>
      </c>
      <c r="D239" s="354"/>
      <c r="E239" s="354"/>
      <c r="F239" s="355"/>
      <c r="G239" s="324" t="s">
        <v>34</v>
      </c>
    </row>
    <row r="240" spans="1:7" ht="19.5" thickBot="1">
      <c r="A240" s="148">
        <v>5</v>
      </c>
      <c r="B240" s="149" t="s">
        <v>36</v>
      </c>
      <c r="C240" s="150" t="s">
        <v>33</v>
      </c>
      <c r="D240" s="356"/>
      <c r="E240" s="356"/>
      <c r="F240" s="357">
        <v>3433.5000000000005</v>
      </c>
      <c r="G240" s="153" t="s">
        <v>34</v>
      </c>
    </row>
    <row r="241" spans="1:7" ht="19.5" thickBot="1">
      <c r="A241" s="154"/>
      <c r="B241" s="155" t="s">
        <v>37</v>
      </c>
      <c r="C241" s="156"/>
      <c r="D241" s="156"/>
      <c r="E241" s="157"/>
      <c r="F241" s="158">
        <f>F238+F239+F240</f>
        <v>6962.7300000000005</v>
      </c>
      <c r="G241" s="159"/>
    </row>
    <row r="242" spans="1:7" ht="19.5" thickBot="1">
      <c r="A242" s="160"/>
      <c r="B242" s="161" t="s">
        <v>38</v>
      </c>
      <c r="C242" s="162"/>
      <c r="D242" s="162"/>
      <c r="E242" s="163"/>
      <c r="F242" s="164">
        <f>F241*1.18</f>
        <v>8216.0214</v>
      </c>
      <c r="G242" s="165"/>
    </row>
    <row r="243" spans="1:7" ht="19.5" thickBot="1">
      <c r="A243" s="200" t="s">
        <v>39</v>
      </c>
      <c r="B243" s="201"/>
      <c r="C243" s="201"/>
      <c r="D243" s="202"/>
      <c r="E243" s="201"/>
      <c r="F243" s="201"/>
      <c r="G243" s="203"/>
    </row>
    <row r="244" spans="1:7" ht="18.75">
      <c r="A244" s="204" t="s">
        <v>4</v>
      </c>
      <c r="B244" s="205" t="s">
        <v>5</v>
      </c>
      <c r="C244" s="205" t="s">
        <v>6</v>
      </c>
      <c r="D244" s="205" t="s">
        <v>7</v>
      </c>
      <c r="E244" s="205" t="s">
        <v>8</v>
      </c>
      <c r="F244" s="205" t="s">
        <v>9</v>
      </c>
      <c r="G244" s="206" t="s">
        <v>10</v>
      </c>
    </row>
    <row r="245" spans="1:7" ht="18.75">
      <c r="A245" s="204"/>
      <c r="B245" s="205" t="s">
        <v>13</v>
      </c>
      <c r="C245" s="205" t="s">
        <v>14</v>
      </c>
      <c r="D245" s="205" t="s">
        <v>15</v>
      </c>
      <c r="E245" s="205"/>
      <c r="F245" s="205"/>
      <c r="G245" s="241"/>
    </row>
    <row r="246" spans="1:7" ht="19.5" thickBot="1">
      <c r="A246" s="358"/>
      <c r="B246" s="359" t="s">
        <v>40</v>
      </c>
      <c r="C246" s="360"/>
      <c r="D246" s="360"/>
      <c r="E246" s="359"/>
      <c r="F246" s="361">
        <v>0</v>
      </c>
      <c r="G246" s="362"/>
    </row>
    <row r="247" spans="1:7" ht="19.5" thickBot="1">
      <c r="A247" s="181"/>
      <c r="B247" s="182" t="s">
        <v>38</v>
      </c>
      <c r="C247" s="183"/>
      <c r="D247" s="183"/>
      <c r="E247" s="182"/>
      <c r="F247" s="184">
        <f>F246*1.18</f>
        <v>0</v>
      </c>
      <c r="G247" s="185"/>
    </row>
    <row r="248" spans="1:7" ht="18.75">
      <c r="A248" s="186"/>
      <c r="B248" s="187" t="s">
        <v>41</v>
      </c>
      <c r="C248" s="186"/>
      <c r="D248" s="188">
        <f>F241+F246</f>
        <v>6962.7300000000005</v>
      </c>
      <c r="E248" s="188"/>
      <c r="F248" s="188"/>
      <c r="G248" s="189"/>
    </row>
    <row r="249" spans="1:7" ht="18.75">
      <c r="A249" s="186"/>
      <c r="B249" s="187" t="s">
        <v>42</v>
      </c>
      <c r="C249" s="186"/>
      <c r="D249" s="696">
        <f>D248*1.18</f>
        <v>8216.0214</v>
      </c>
      <c r="E249" s="696"/>
      <c r="F249" s="696"/>
      <c r="G249" s="189"/>
    </row>
    <row r="250" spans="1:7" ht="20.25">
      <c r="A250" s="699" t="s">
        <v>0</v>
      </c>
      <c r="B250" s="699"/>
      <c r="C250" s="699"/>
      <c r="D250" s="699"/>
      <c r="E250" s="699"/>
      <c r="F250" s="699"/>
      <c r="G250" s="699"/>
    </row>
    <row r="251" spans="1:7" ht="20.25">
      <c r="A251" s="731" t="s">
        <v>259</v>
      </c>
      <c r="B251" s="699"/>
      <c r="C251" s="699"/>
      <c r="D251" s="699"/>
      <c r="E251" s="699"/>
      <c r="F251" s="699"/>
      <c r="G251" s="732"/>
    </row>
    <row r="252" spans="1:7" ht="21" thickBot="1">
      <c r="A252" s="699" t="s">
        <v>111</v>
      </c>
      <c r="B252" s="699"/>
      <c r="C252" s="699"/>
      <c r="D252" s="699"/>
      <c r="E252" s="699"/>
      <c r="F252" s="699"/>
      <c r="G252" s="699"/>
    </row>
    <row r="253" spans="1:7" ht="19.5" thickBot="1">
      <c r="A253" s="700" t="s">
        <v>3</v>
      </c>
      <c r="B253" s="701"/>
      <c r="C253" s="701"/>
      <c r="D253" s="701"/>
      <c r="E253" s="701"/>
      <c r="F253" s="701"/>
      <c r="G253" s="702"/>
    </row>
    <row r="254" spans="1:7" ht="18.75">
      <c r="A254" s="104" t="s">
        <v>4</v>
      </c>
      <c r="B254" s="105" t="s">
        <v>5</v>
      </c>
      <c r="C254" s="105" t="s">
        <v>6</v>
      </c>
      <c r="D254" s="105" t="s">
        <v>7</v>
      </c>
      <c r="E254" s="105" t="s">
        <v>8</v>
      </c>
      <c r="F254" s="105" t="s">
        <v>9</v>
      </c>
      <c r="G254" s="106" t="s">
        <v>10</v>
      </c>
    </row>
    <row r="255" spans="1:7" ht="19.5" thickBot="1">
      <c r="A255" s="107"/>
      <c r="B255" s="108" t="s">
        <v>13</v>
      </c>
      <c r="C255" s="108" t="s">
        <v>14</v>
      </c>
      <c r="D255" s="108" t="s">
        <v>15</v>
      </c>
      <c r="E255" s="108"/>
      <c r="F255" s="108"/>
      <c r="G255" s="109"/>
    </row>
    <row r="256" spans="1:7" ht="19.5" thickBot="1">
      <c r="A256" s="363">
        <v>2</v>
      </c>
      <c r="B256" s="142" t="s">
        <v>32</v>
      </c>
      <c r="C256" s="143" t="s">
        <v>33</v>
      </c>
      <c r="D256" s="364">
        <v>3</v>
      </c>
      <c r="E256" s="356"/>
      <c r="F256" s="198">
        <v>6138.3321</v>
      </c>
      <c r="G256" s="147" t="s">
        <v>34</v>
      </c>
    </row>
    <row r="257" spans="1:7" ht="19.5" thickBot="1">
      <c r="A257" s="148">
        <v>3</v>
      </c>
      <c r="B257" s="149" t="s">
        <v>36</v>
      </c>
      <c r="C257" s="150" t="s">
        <v>33</v>
      </c>
      <c r="D257" s="356"/>
      <c r="E257" s="356"/>
      <c r="F257" s="198">
        <v>795.25</v>
      </c>
      <c r="G257" s="153" t="s">
        <v>34</v>
      </c>
    </row>
    <row r="258" spans="1:7" ht="19.5" thickBot="1">
      <c r="A258" s="154"/>
      <c r="B258" s="155" t="s">
        <v>37</v>
      </c>
      <c r="C258" s="156"/>
      <c r="D258" s="156"/>
      <c r="E258" s="157"/>
      <c r="F258" s="158">
        <f>F257+F256</f>
        <v>6933.5821</v>
      </c>
      <c r="G258" s="159"/>
    </row>
    <row r="259" spans="1:7" ht="19.5" thickBot="1">
      <c r="A259" s="160"/>
      <c r="B259" s="161" t="s">
        <v>38</v>
      </c>
      <c r="C259" s="162"/>
      <c r="D259" s="162"/>
      <c r="E259" s="163"/>
      <c r="F259" s="164">
        <f>F257+F255</f>
        <v>795.25</v>
      </c>
      <c r="G259" s="165"/>
    </row>
    <row r="260" spans="1:7" ht="19.5" thickBot="1">
      <c r="A260" s="365" t="s">
        <v>39</v>
      </c>
      <c r="B260" s="366"/>
      <c r="C260" s="366"/>
      <c r="D260" s="367"/>
      <c r="E260" s="366"/>
      <c r="F260" s="366"/>
      <c r="G260" s="165"/>
    </row>
    <row r="261" spans="1:7" ht="18.75">
      <c r="A261" s="204" t="s">
        <v>4</v>
      </c>
      <c r="B261" s="205" t="s">
        <v>5</v>
      </c>
      <c r="C261" s="205" t="s">
        <v>6</v>
      </c>
      <c r="D261" s="205" t="s">
        <v>7</v>
      </c>
      <c r="E261" s="205" t="s">
        <v>8</v>
      </c>
      <c r="F261" s="205" t="s">
        <v>9</v>
      </c>
      <c r="G261" s="206" t="s">
        <v>10</v>
      </c>
    </row>
    <row r="262" spans="1:7" ht="19.5" thickBot="1">
      <c r="A262" s="204"/>
      <c r="B262" s="205" t="s">
        <v>13</v>
      </c>
      <c r="C262" s="205" t="s">
        <v>14</v>
      </c>
      <c r="D262" s="205" t="s">
        <v>15</v>
      </c>
      <c r="E262" s="205"/>
      <c r="F262" s="205"/>
      <c r="G262" s="241"/>
    </row>
    <row r="263" spans="1:7" ht="19.5" thickBot="1">
      <c r="A263" s="375">
        <v>3</v>
      </c>
      <c r="B263" s="691" t="s">
        <v>116</v>
      </c>
      <c r="C263" s="691"/>
      <c r="D263" s="691"/>
      <c r="E263" s="691"/>
      <c r="F263" s="691"/>
      <c r="G263" s="692"/>
    </row>
    <row r="264" spans="1:7" ht="19.5" thickBot="1">
      <c r="A264" s="124"/>
      <c r="B264" s="381" t="s">
        <v>117</v>
      </c>
      <c r="C264" s="124" t="s">
        <v>19</v>
      </c>
      <c r="D264" s="124">
        <v>32.2</v>
      </c>
      <c r="E264" s="377">
        <v>1016.43</v>
      </c>
      <c r="F264" s="382">
        <f>D264*E264</f>
        <v>32729.046000000002</v>
      </c>
      <c r="G264" s="381" t="s">
        <v>118</v>
      </c>
    </row>
    <row r="265" spans="1:7" ht="19.5" thickBot="1">
      <c r="A265" s="380"/>
      <c r="B265" s="693" t="s">
        <v>55</v>
      </c>
      <c r="C265" s="694"/>
      <c r="D265" s="694"/>
      <c r="E265" s="695"/>
      <c r="F265" s="348">
        <f>SUM(F264)</f>
        <v>32729.046000000002</v>
      </c>
      <c r="G265" s="333"/>
    </row>
    <row r="266" spans="1:7" ht="19.5" thickBot="1">
      <c r="A266" s="358"/>
      <c r="B266" s="359" t="s">
        <v>40</v>
      </c>
      <c r="C266" s="360"/>
      <c r="D266" s="360"/>
      <c r="E266" s="359"/>
      <c r="F266" s="361">
        <f>F265</f>
        <v>32729.046000000002</v>
      </c>
      <c r="G266" s="362"/>
    </row>
    <row r="267" spans="1:7" ht="19.5" thickBot="1">
      <c r="A267" s="181"/>
      <c r="B267" s="182" t="s">
        <v>38</v>
      </c>
      <c r="C267" s="183"/>
      <c r="D267" s="183"/>
      <c r="E267" s="182"/>
      <c r="F267" s="184">
        <f>F266*1.18</f>
        <v>38620.27428</v>
      </c>
      <c r="G267" s="185"/>
    </row>
    <row r="268" spans="1:7" ht="18.75">
      <c r="A268" s="186"/>
      <c r="B268" s="187" t="s">
        <v>41</v>
      </c>
      <c r="C268" s="186"/>
      <c r="D268" s="188">
        <f>F258+F266</f>
        <v>39662.6281</v>
      </c>
      <c r="E268" s="188"/>
      <c r="F268" s="188"/>
      <c r="G268" s="189"/>
    </row>
    <row r="269" spans="1:7" ht="18.75">
      <c r="A269" s="186"/>
      <c r="B269" s="187" t="s">
        <v>42</v>
      </c>
      <c r="C269" s="186"/>
      <c r="D269" s="696">
        <f>D268*1.18</f>
        <v>46801.901158</v>
      </c>
      <c r="E269" s="696"/>
      <c r="F269" s="696"/>
      <c r="G269" s="189"/>
    </row>
    <row r="270" ht="13.5" thickBot="1"/>
    <row r="271" spans="1:7" ht="27.75" customHeight="1">
      <c r="A271" s="383"/>
      <c r="B271" s="384" t="s">
        <v>119</v>
      </c>
      <c r="C271" s="385"/>
      <c r="D271" s="385"/>
      <c r="E271" s="385"/>
      <c r="F271" s="386">
        <f>D268+D248+D221+E202+D176+D150+E128+E109+D89+D72+D50+D27</f>
        <v>205056.627925</v>
      </c>
      <c r="G271" s="387"/>
    </row>
    <row r="272" spans="1:7" ht="27" customHeight="1" thickBot="1">
      <c r="A272" s="388"/>
      <c r="B272" s="389" t="s">
        <v>120</v>
      </c>
      <c r="C272" s="390"/>
      <c r="D272" s="390"/>
      <c r="E272" s="390"/>
      <c r="F272" s="391">
        <f>F271*1.18</f>
        <v>241966.8209515</v>
      </c>
      <c r="G272" s="392"/>
    </row>
    <row r="273" spans="1:7" ht="27.75" customHeight="1" thickBot="1">
      <c r="A273" s="393"/>
      <c r="B273" s="394" t="s">
        <v>121</v>
      </c>
      <c r="C273" s="395"/>
      <c r="D273" s="395"/>
      <c r="E273" s="395"/>
      <c r="F273" s="396">
        <f>F271*1.065</f>
        <v>218385.308740125</v>
      </c>
      <c r="G273" s="397"/>
    </row>
    <row r="274" spans="1:7" ht="29.25" customHeight="1" thickBot="1">
      <c r="A274" s="398"/>
      <c r="B274" s="399" t="s">
        <v>122</v>
      </c>
      <c r="C274" s="400"/>
      <c r="D274" s="400"/>
      <c r="E274" s="400"/>
      <c r="F274" s="396">
        <f>F272*1.065</f>
        <v>257694.6643133475</v>
      </c>
      <c r="G274" s="401"/>
    </row>
  </sheetData>
  <sheetProtection/>
  <mergeCells count="87">
    <mergeCell ref="A1:G1"/>
    <mergeCell ref="A2:G2"/>
    <mergeCell ref="A3:G3"/>
    <mergeCell ref="A4:G4"/>
    <mergeCell ref="H5:H6"/>
    <mergeCell ref="I5:I6"/>
    <mergeCell ref="B7:G7"/>
    <mergeCell ref="H20:H21"/>
    <mergeCell ref="I20:I21"/>
    <mergeCell ref="B22:G22"/>
    <mergeCell ref="D27:F27"/>
    <mergeCell ref="D28:F28"/>
    <mergeCell ref="A29:G29"/>
    <mergeCell ref="A30:G30"/>
    <mergeCell ref="A31:G31"/>
    <mergeCell ref="A32:G32"/>
    <mergeCell ref="B35:G35"/>
    <mergeCell ref="D50:F50"/>
    <mergeCell ref="D51:F51"/>
    <mergeCell ref="A52:G52"/>
    <mergeCell ref="A53:G53"/>
    <mergeCell ref="A54:G54"/>
    <mergeCell ref="A55:G55"/>
    <mergeCell ref="B58:G58"/>
    <mergeCell ref="D73:F73"/>
    <mergeCell ref="A74:G74"/>
    <mergeCell ref="A75:G75"/>
    <mergeCell ref="A76:G76"/>
    <mergeCell ref="A77:G77"/>
    <mergeCell ref="B80:G80"/>
    <mergeCell ref="D90:F90"/>
    <mergeCell ref="A91:G91"/>
    <mergeCell ref="A92:G92"/>
    <mergeCell ref="A93:G93"/>
    <mergeCell ref="A94:G94"/>
    <mergeCell ref="B97:G97"/>
    <mergeCell ref="D110:F110"/>
    <mergeCell ref="A111:G111"/>
    <mergeCell ref="A112:G112"/>
    <mergeCell ref="A113:G113"/>
    <mergeCell ref="A114:G114"/>
    <mergeCell ref="B117:G117"/>
    <mergeCell ref="D129:F129"/>
    <mergeCell ref="A130:G130"/>
    <mergeCell ref="A131:G131"/>
    <mergeCell ref="A132:G132"/>
    <mergeCell ref="A133:G133"/>
    <mergeCell ref="B136:G136"/>
    <mergeCell ref="D151:F151"/>
    <mergeCell ref="A152:G152"/>
    <mergeCell ref="A153:G153"/>
    <mergeCell ref="A154:G154"/>
    <mergeCell ref="A155:G155"/>
    <mergeCell ref="B158:G158"/>
    <mergeCell ref="B171:G171"/>
    <mergeCell ref="D177:F177"/>
    <mergeCell ref="A178:G178"/>
    <mergeCell ref="A179:G179"/>
    <mergeCell ref="A180:G180"/>
    <mergeCell ref="A181:G181"/>
    <mergeCell ref="C184:G184"/>
    <mergeCell ref="A194:A195"/>
    <mergeCell ref="B194:B195"/>
    <mergeCell ref="C194:C195"/>
    <mergeCell ref="D194:D195"/>
    <mergeCell ref="E194:E195"/>
    <mergeCell ref="F194:F195"/>
    <mergeCell ref="G194:G195"/>
    <mergeCell ref="A204:G204"/>
    <mergeCell ref="A205:G205"/>
    <mergeCell ref="A206:G206"/>
    <mergeCell ref="A207:G207"/>
    <mergeCell ref="B210:G210"/>
    <mergeCell ref="D222:F222"/>
    <mergeCell ref="A223:G223"/>
    <mergeCell ref="A224:G224"/>
    <mergeCell ref="A225:G225"/>
    <mergeCell ref="A226:G226"/>
    <mergeCell ref="B229:G229"/>
    <mergeCell ref="D249:F249"/>
    <mergeCell ref="D269:F269"/>
    <mergeCell ref="A250:G250"/>
    <mergeCell ref="A251:G251"/>
    <mergeCell ref="A252:G252"/>
    <mergeCell ref="A253:G253"/>
    <mergeCell ref="B263:G263"/>
    <mergeCell ref="B265:E265"/>
  </mergeCells>
  <printOptions/>
  <pageMargins left="0.66" right="0.57" top="0.25" bottom="0.25" header="0.2" footer="0.2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I288"/>
  <sheetViews>
    <sheetView zoomScale="75" zoomScaleNormal="75" zoomScalePageLayoutView="0" workbookViewId="0" topLeftCell="A1">
      <selection activeCell="A1" sqref="A1:G1"/>
    </sheetView>
  </sheetViews>
  <sheetFormatPr defaultColWidth="6.5742187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6.28125" style="2" customWidth="1"/>
    <col min="5" max="5" width="13.140625" style="2" customWidth="1"/>
    <col min="6" max="6" width="16.2812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15.28125" style="2" customWidth="1"/>
    <col min="11" max="255" width="9.140625" style="2" customWidth="1"/>
    <col min="256" max="16384" width="6.5742187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313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8.75">
      <c r="A7" s="11">
        <v>1</v>
      </c>
      <c r="B7" s="734" t="s">
        <v>16</v>
      </c>
      <c r="C7" s="734"/>
      <c r="D7" s="734"/>
      <c r="E7" s="734"/>
      <c r="F7" s="734"/>
      <c r="G7" s="735"/>
      <c r="H7" s="12"/>
      <c r="I7" s="13"/>
    </row>
    <row r="8" spans="1:9" ht="18.75">
      <c r="A8" s="14" t="s">
        <v>305</v>
      </c>
      <c r="B8" s="15" t="s">
        <v>314</v>
      </c>
      <c r="C8" s="16" t="s">
        <v>22</v>
      </c>
      <c r="D8" s="16">
        <v>1</v>
      </c>
      <c r="E8" s="17">
        <v>273.67</v>
      </c>
      <c r="F8" s="18">
        <f>D8*E8</f>
        <v>273.67</v>
      </c>
      <c r="G8" s="19" t="s">
        <v>315</v>
      </c>
      <c r="H8" s="20"/>
      <c r="I8" s="530"/>
    </row>
    <row r="9" spans="1:9" ht="18.75">
      <c r="A9" s="14" t="s">
        <v>307</v>
      </c>
      <c r="B9" s="15" t="s">
        <v>314</v>
      </c>
      <c r="C9" s="16" t="s">
        <v>22</v>
      </c>
      <c r="D9" s="16">
        <v>1</v>
      </c>
      <c r="E9" s="554">
        <v>699.94</v>
      </c>
      <c r="F9" s="18">
        <f>D9*E9</f>
        <v>699.94</v>
      </c>
      <c r="G9" s="19" t="s">
        <v>261</v>
      </c>
      <c r="H9" s="20"/>
      <c r="I9" s="530"/>
    </row>
    <row r="10" spans="1:9" ht="19.5" customHeight="1">
      <c r="A10" s="14" t="s">
        <v>168</v>
      </c>
      <c r="B10" s="15" t="s">
        <v>314</v>
      </c>
      <c r="C10" s="16" t="s">
        <v>22</v>
      </c>
      <c r="D10" s="16">
        <v>1</v>
      </c>
      <c r="E10" s="17">
        <v>248.92</v>
      </c>
      <c r="F10" s="18">
        <f>D10*E10</f>
        <v>248.92</v>
      </c>
      <c r="G10" s="19" t="s">
        <v>316</v>
      </c>
      <c r="H10" s="20"/>
      <c r="I10" s="530"/>
    </row>
    <row r="11" spans="1:9" ht="18.75" customHeight="1" thickBot="1">
      <c r="A11" s="29"/>
      <c r="B11" s="30" t="s">
        <v>30</v>
      </c>
      <c r="C11" s="31" t="s">
        <v>22</v>
      </c>
      <c r="D11" s="32"/>
      <c r="E11" s="33"/>
      <c r="F11" s="34">
        <f>SUM(F8:F10)</f>
        <v>1222.5300000000002</v>
      </c>
      <c r="G11" s="35"/>
      <c r="H11" s="36"/>
      <c r="I11" s="35"/>
    </row>
    <row r="12" spans="1:9" ht="18.75" customHeight="1" thickBot="1">
      <c r="A12" s="37"/>
      <c r="B12" s="38" t="s">
        <v>31</v>
      </c>
      <c r="C12" s="38"/>
      <c r="D12" s="39"/>
      <c r="E12" s="40"/>
      <c r="F12" s="41">
        <f>F11</f>
        <v>1222.5300000000002</v>
      </c>
      <c r="G12" s="42"/>
      <c r="H12" s="43"/>
      <c r="I12" s="42"/>
    </row>
    <row r="13" spans="1:9" ht="18.75" customHeight="1" thickBot="1">
      <c r="A13" s="44">
        <v>3</v>
      </c>
      <c r="B13" s="45" t="s">
        <v>32</v>
      </c>
      <c r="C13" s="46" t="s">
        <v>33</v>
      </c>
      <c r="D13" s="48"/>
      <c r="E13" s="48"/>
      <c r="F13" s="49">
        <v>0</v>
      </c>
      <c r="G13" s="50"/>
      <c r="H13" s="50" t="s">
        <v>35</v>
      </c>
      <c r="I13" s="51"/>
    </row>
    <row r="14" spans="1:9" ht="18.75" customHeight="1" thickBot="1">
      <c r="A14" s="52">
        <v>4</v>
      </c>
      <c r="B14" s="53" t="s">
        <v>36</v>
      </c>
      <c r="C14" s="54" t="s">
        <v>33</v>
      </c>
      <c r="D14" s="55">
        <v>4.5</v>
      </c>
      <c r="E14" s="48"/>
      <c r="F14" s="56">
        <v>16472.17</v>
      </c>
      <c r="G14" s="57" t="s">
        <v>34</v>
      </c>
      <c r="H14" s="50" t="s">
        <v>35</v>
      </c>
      <c r="I14" s="58"/>
    </row>
    <row r="15" spans="1:9" ht="18.75" customHeight="1" thickBot="1">
      <c r="A15" s="59"/>
      <c r="B15" s="60" t="s">
        <v>37</v>
      </c>
      <c r="C15" s="61"/>
      <c r="D15" s="61"/>
      <c r="E15" s="62"/>
      <c r="F15" s="63">
        <f>F12+F13+F14</f>
        <v>17694.699999999997</v>
      </c>
      <c r="G15" s="64"/>
      <c r="H15" s="65"/>
      <c r="I15" s="66"/>
    </row>
    <row r="16" spans="1:9" ht="18.75" customHeight="1" thickBot="1">
      <c r="A16" s="67"/>
      <c r="B16" s="68" t="s">
        <v>38</v>
      </c>
      <c r="C16" s="69"/>
      <c r="D16" s="69"/>
      <c r="E16" s="70"/>
      <c r="F16" s="71">
        <f>F15*1.18</f>
        <v>20879.745999999996</v>
      </c>
      <c r="G16" s="72"/>
      <c r="H16" s="72"/>
      <c r="I16" s="73"/>
    </row>
    <row r="17" spans="1:9" ht="18.75" customHeight="1" thickBot="1">
      <c r="A17" s="74" t="s">
        <v>39</v>
      </c>
      <c r="B17" s="75"/>
      <c r="C17" s="75"/>
      <c r="D17" s="76"/>
      <c r="E17" s="75"/>
      <c r="F17" s="75"/>
      <c r="G17" s="77"/>
      <c r="H17" s="78"/>
      <c r="I17" s="79"/>
    </row>
    <row r="18" spans="1:9" ht="18.75" customHeight="1">
      <c r="A18" s="80" t="s">
        <v>4</v>
      </c>
      <c r="B18" s="81" t="s">
        <v>5</v>
      </c>
      <c r="C18" s="81" t="s">
        <v>6</v>
      </c>
      <c r="D18" s="81" t="s">
        <v>7</v>
      </c>
      <c r="E18" s="81" t="s">
        <v>8</v>
      </c>
      <c r="F18" s="81" t="s">
        <v>9</v>
      </c>
      <c r="G18" s="82" t="s">
        <v>10</v>
      </c>
      <c r="H18" s="736"/>
      <c r="I18" s="738"/>
    </row>
    <row r="19" spans="1:9" ht="18.75" customHeight="1" thickBot="1">
      <c r="A19" s="83"/>
      <c r="B19" s="84" t="s">
        <v>13</v>
      </c>
      <c r="C19" s="84" t="s">
        <v>14</v>
      </c>
      <c r="D19" s="84" t="s">
        <v>15</v>
      </c>
      <c r="E19" s="84"/>
      <c r="F19" s="84"/>
      <c r="G19" s="85"/>
      <c r="H19" s="737"/>
      <c r="I19" s="739"/>
    </row>
    <row r="20" spans="1:9" ht="18.75" customHeight="1" thickBot="1">
      <c r="A20" s="86"/>
      <c r="B20" s="87" t="s">
        <v>40</v>
      </c>
      <c r="C20" s="88"/>
      <c r="D20" s="88"/>
      <c r="E20" s="87"/>
      <c r="F20" s="89">
        <v>0</v>
      </c>
      <c r="G20" s="90"/>
      <c r="H20" s="91"/>
      <c r="I20" s="92"/>
    </row>
    <row r="21" spans="1:9" ht="18.75" customHeight="1" thickBot="1">
      <c r="A21" s="93"/>
      <c r="B21" s="94" t="s">
        <v>38</v>
      </c>
      <c r="C21" s="95"/>
      <c r="D21" s="95"/>
      <c r="E21" s="94"/>
      <c r="F21" s="96">
        <f>F20*1.18</f>
        <v>0</v>
      </c>
      <c r="G21" s="97"/>
      <c r="H21" s="98"/>
      <c r="I21" s="99"/>
    </row>
    <row r="22" spans="1:9" ht="18.75" customHeight="1">
      <c r="A22" s="100"/>
      <c r="B22" s="101" t="s">
        <v>41</v>
      </c>
      <c r="C22" s="100"/>
      <c r="D22" s="740">
        <f>F15+F20</f>
        <v>17694.699999999997</v>
      </c>
      <c r="E22" s="740"/>
      <c r="F22" s="740"/>
      <c r="G22" s="102"/>
      <c r="H22" s="102"/>
      <c r="I22" s="102"/>
    </row>
    <row r="23" spans="1:9" ht="18.75" customHeight="1" thickBot="1">
      <c r="A23" s="100"/>
      <c r="B23" s="101" t="s">
        <v>42</v>
      </c>
      <c r="C23" s="100"/>
      <c r="D23" s="741">
        <f>D22*1.18</f>
        <v>20879.745999999996</v>
      </c>
      <c r="E23" s="741"/>
      <c r="F23" s="741"/>
      <c r="G23" s="102"/>
      <c r="H23" s="102"/>
      <c r="I23" s="102"/>
    </row>
    <row r="24" spans="1:7" ht="20.25">
      <c r="A24" s="742" t="s">
        <v>0</v>
      </c>
      <c r="B24" s="743"/>
      <c r="C24" s="743"/>
      <c r="D24" s="743"/>
      <c r="E24" s="743"/>
      <c r="F24" s="743"/>
      <c r="G24" s="744"/>
    </row>
    <row r="25" spans="1:7" ht="20.25">
      <c r="A25" s="731" t="s">
        <v>313</v>
      </c>
      <c r="B25" s="699"/>
      <c r="C25" s="699"/>
      <c r="D25" s="699"/>
      <c r="E25" s="699"/>
      <c r="F25" s="699"/>
      <c r="G25" s="732"/>
    </row>
    <row r="26" spans="1:7" ht="21" thickBot="1">
      <c r="A26" s="731" t="s">
        <v>43</v>
      </c>
      <c r="B26" s="699"/>
      <c r="C26" s="699"/>
      <c r="D26" s="699"/>
      <c r="E26" s="699"/>
      <c r="F26" s="699"/>
      <c r="G26" s="732"/>
    </row>
    <row r="27" spans="1:7" ht="19.5" thickBot="1">
      <c r="A27" s="700" t="s">
        <v>3</v>
      </c>
      <c r="B27" s="701"/>
      <c r="C27" s="701"/>
      <c r="D27" s="701"/>
      <c r="E27" s="701"/>
      <c r="F27" s="701"/>
      <c r="G27" s="702"/>
    </row>
    <row r="28" spans="1:7" ht="18.75">
      <c r="A28" s="104" t="s">
        <v>4</v>
      </c>
      <c r="B28" s="105" t="s">
        <v>5</v>
      </c>
      <c r="C28" s="105" t="s">
        <v>6</v>
      </c>
      <c r="D28" s="105" t="s">
        <v>7</v>
      </c>
      <c r="E28" s="105" t="s">
        <v>8</v>
      </c>
      <c r="F28" s="105" t="s">
        <v>9</v>
      </c>
      <c r="G28" s="106" t="s">
        <v>10</v>
      </c>
    </row>
    <row r="29" spans="1:7" ht="19.5" thickBot="1">
      <c r="A29" s="107"/>
      <c r="B29" s="108" t="s">
        <v>13</v>
      </c>
      <c r="C29" s="108" t="s">
        <v>14</v>
      </c>
      <c r="D29" s="108" t="s">
        <v>15</v>
      </c>
      <c r="E29" s="108"/>
      <c r="F29" s="108"/>
      <c r="G29" s="109"/>
    </row>
    <row r="30" spans="1:7" ht="18.75">
      <c r="A30" s="110">
        <v>1</v>
      </c>
      <c r="B30" s="722" t="s">
        <v>16</v>
      </c>
      <c r="C30" s="722"/>
      <c r="D30" s="722"/>
      <c r="E30" s="722"/>
      <c r="F30" s="722"/>
      <c r="G30" s="723"/>
    </row>
    <row r="31" spans="1:7" ht="18.75">
      <c r="A31" s="117" t="s">
        <v>162</v>
      </c>
      <c r="B31" s="123" t="s">
        <v>314</v>
      </c>
      <c r="C31" s="124" t="s">
        <v>22</v>
      </c>
      <c r="D31" s="124">
        <v>1</v>
      </c>
      <c r="E31" s="125">
        <v>423.61</v>
      </c>
      <c r="F31" s="126">
        <f>D31*E31</f>
        <v>423.61</v>
      </c>
      <c r="G31" s="127" t="s">
        <v>317</v>
      </c>
    </row>
    <row r="32" spans="1:7" ht="18.75">
      <c r="A32" s="117" t="s">
        <v>164</v>
      </c>
      <c r="B32" s="123" t="s">
        <v>314</v>
      </c>
      <c r="C32" s="124" t="s">
        <v>22</v>
      </c>
      <c r="D32" s="124">
        <v>1</v>
      </c>
      <c r="E32" s="125">
        <v>700.11</v>
      </c>
      <c r="F32" s="126">
        <f>D32*E32</f>
        <v>700.11</v>
      </c>
      <c r="G32" s="127" t="s">
        <v>318</v>
      </c>
    </row>
    <row r="33" spans="1:7" ht="18.75">
      <c r="A33" s="117" t="s">
        <v>150</v>
      </c>
      <c r="B33" s="123" t="s">
        <v>314</v>
      </c>
      <c r="C33" s="124" t="s">
        <v>22</v>
      </c>
      <c r="D33" s="124">
        <v>1</v>
      </c>
      <c r="E33" s="125">
        <v>248.92</v>
      </c>
      <c r="F33" s="126">
        <f>D33*E33</f>
        <v>248.92</v>
      </c>
      <c r="G33" s="127" t="s">
        <v>319</v>
      </c>
    </row>
    <row r="34" spans="1:7" ht="19.5" thickBot="1">
      <c r="A34" s="128"/>
      <c r="B34" s="129" t="s">
        <v>30</v>
      </c>
      <c r="C34" s="130" t="s">
        <v>22</v>
      </c>
      <c r="D34" s="407"/>
      <c r="E34" s="132"/>
      <c r="F34" s="133">
        <f>SUM(F31:F33)</f>
        <v>1372.64</v>
      </c>
      <c r="G34" s="134"/>
    </row>
    <row r="35" spans="1:7" ht="19.5" thickBot="1">
      <c r="A35" s="135"/>
      <c r="B35" s="136" t="s">
        <v>31</v>
      </c>
      <c r="C35" s="136"/>
      <c r="D35" s="137"/>
      <c r="E35" s="138"/>
      <c r="F35" s="139">
        <f>F34</f>
        <v>1372.64</v>
      </c>
      <c r="G35" s="140"/>
    </row>
    <row r="36" spans="1:7" ht="19.5" thickBot="1">
      <c r="A36" s="141">
        <v>3</v>
      </c>
      <c r="B36" s="142" t="s">
        <v>32</v>
      </c>
      <c r="C36" s="143" t="s">
        <v>33</v>
      </c>
      <c r="D36" s="144">
        <v>8.5</v>
      </c>
      <c r="E36" s="145"/>
      <c r="F36" s="146">
        <v>13363.11595</v>
      </c>
      <c r="G36" s="147" t="s">
        <v>34</v>
      </c>
    </row>
    <row r="37" spans="1:7" ht="19.5" thickBot="1">
      <c r="A37" s="148">
        <v>4</v>
      </c>
      <c r="B37" s="149" t="s">
        <v>36</v>
      </c>
      <c r="C37" s="150" t="s">
        <v>33</v>
      </c>
      <c r="D37" s="151">
        <v>2</v>
      </c>
      <c r="E37" s="145"/>
      <c r="F37" s="152">
        <v>2582.77</v>
      </c>
      <c r="G37" s="153" t="s">
        <v>34</v>
      </c>
    </row>
    <row r="38" spans="1:7" ht="19.5" thickBot="1">
      <c r="A38" s="154"/>
      <c r="B38" s="155" t="s">
        <v>37</v>
      </c>
      <c r="C38" s="156"/>
      <c r="D38" s="156"/>
      <c r="E38" s="157"/>
      <c r="F38" s="158">
        <f>F35+F36+F37</f>
        <v>17318.52595</v>
      </c>
      <c r="G38" s="159"/>
    </row>
    <row r="39" spans="1:7" ht="19.5" thickBot="1">
      <c r="A39" s="160"/>
      <c r="B39" s="161" t="s">
        <v>38</v>
      </c>
      <c r="C39" s="162"/>
      <c r="D39" s="162"/>
      <c r="E39" s="163"/>
      <c r="F39" s="164">
        <f>F38*1.18</f>
        <v>20435.860621</v>
      </c>
      <c r="G39" s="165"/>
    </row>
    <row r="40" spans="1:7" ht="19.5" thickBot="1">
      <c r="A40" s="166" t="s">
        <v>39</v>
      </c>
      <c r="B40" s="167"/>
      <c r="C40" s="167"/>
      <c r="D40" s="168"/>
      <c r="E40" s="167"/>
      <c r="F40" s="167"/>
      <c r="G40" s="169"/>
    </row>
    <row r="41" spans="1:7" ht="18.75">
      <c r="A41" s="170" t="s">
        <v>4</v>
      </c>
      <c r="B41" s="171" t="s">
        <v>5</v>
      </c>
      <c r="C41" s="171" t="s">
        <v>6</v>
      </c>
      <c r="D41" s="171" t="s">
        <v>7</v>
      </c>
      <c r="E41" s="171" t="s">
        <v>8</v>
      </c>
      <c r="F41" s="171" t="s">
        <v>9</v>
      </c>
      <c r="G41" s="172" t="s">
        <v>10</v>
      </c>
    </row>
    <row r="42" spans="1:7" ht="19.5" thickBot="1">
      <c r="A42" s="173"/>
      <c r="B42" s="174" t="s">
        <v>13</v>
      </c>
      <c r="C42" s="174" t="s">
        <v>14</v>
      </c>
      <c r="D42" s="174" t="s">
        <v>15</v>
      </c>
      <c r="E42" s="174"/>
      <c r="F42" s="174"/>
      <c r="G42" s="175"/>
    </row>
    <row r="43" spans="1:7" ht="19.5" thickBot="1">
      <c r="A43" s="176"/>
      <c r="B43" s="177" t="s">
        <v>40</v>
      </c>
      <c r="C43" s="178"/>
      <c r="D43" s="178"/>
      <c r="E43" s="177"/>
      <c r="F43" s="179">
        <v>0</v>
      </c>
      <c r="G43" s="180"/>
    </row>
    <row r="44" spans="1:7" ht="19.5" thickBot="1">
      <c r="A44" s="181"/>
      <c r="B44" s="182" t="s">
        <v>38</v>
      </c>
      <c r="C44" s="183"/>
      <c r="D44" s="183"/>
      <c r="E44" s="182"/>
      <c r="F44" s="184">
        <f>F43*1.18</f>
        <v>0</v>
      </c>
      <c r="G44" s="185"/>
    </row>
    <row r="45" spans="1:7" ht="18.75">
      <c r="A45" s="186"/>
      <c r="B45" s="187" t="s">
        <v>41</v>
      </c>
      <c r="C45" s="186"/>
      <c r="D45" s="733">
        <f>F38+F43</f>
        <v>17318.52595</v>
      </c>
      <c r="E45" s="733"/>
      <c r="F45" s="733"/>
      <c r="G45" s="189"/>
    </row>
    <row r="46" spans="1:7" ht="18.75">
      <c r="A46" s="186"/>
      <c r="B46" s="187" t="s">
        <v>42</v>
      </c>
      <c r="C46" s="186"/>
      <c r="D46" s="696">
        <f>D45*1.18</f>
        <v>20435.860621</v>
      </c>
      <c r="E46" s="696"/>
      <c r="F46" s="696"/>
      <c r="G46" s="189"/>
    </row>
    <row r="47" spans="1:7" ht="20.25">
      <c r="A47" s="699" t="s">
        <v>0</v>
      </c>
      <c r="B47" s="699"/>
      <c r="C47" s="699"/>
      <c r="D47" s="699"/>
      <c r="E47" s="699"/>
      <c r="F47" s="699"/>
      <c r="G47" s="699"/>
    </row>
    <row r="48" spans="1:7" ht="20.25">
      <c r="A48" s="731" t="s">
        <v>313</v>
      </c>
      <c r="B48" s="699"/>
      <c r="C48" s="699"/>
      <c r="D48" s="699"/>
      <c r="E48" s="699"/>
      <c r="F48" s="699"/>
      <c r="G48" s="732"/>
    </row>
    <row r="49" spans="1:7" ht="21" thickBot="1">
      <c r="A49" s="699" t="s">
        <v>48</v>
      </c>
      <c r="B49" s="699"/>
      <c r="C49" s="699"/>
      <c r="D49" s="699"/>
      <c r="E49" s="699"/>
      <c r="F49" s="699"/>
      <c r="G49" s="699"/>
    </row>
    <row r="50" spans="1:7" ht="19.5" thickBot="1">
      <c r="A50" s="700" t="s">
        <v>3</v>
      </c>
      <c r="B50" s="701"/>
      <c r="C50" s="701"/>
      <c r="D50" s="701"/>
      <c r="E50" s="701"/>
      <c r="F50" s="701"/>
      <c r="G50" s="702"/>
    </row>
    <row r="51" spans="1:7" ht="18.75">
      <c r="A51" s="104" t="s">
        <v>4</v>
      </c>
      <c r="B51" s="105" t="s">
        <v>5</v>
      </c>
      <c r="C51" s="105" t="s">
        <v>6</v>
      </c>
      <c r="D51" s="105" t="s">
        <v>7</v>
      </c>
      <c r="E51" s="105" t="s">
        <v>8</v>
      </c>
      <c r="F51" s="105" t="s">
        <v>9</v>
      </c>
      <c r="G51" s="106" t="s">
        <v>10</v>
      </c>
    </row>
    <row r="52" spans="1:7" ht="19.5" thickBot="1">
      <c r="A52" s="107"/>
      <c r="B52" s="108" t="s">
        <v>13</v>
      </c>
      <c r="C52" s="108" t="s">
        <v>14</v>
      </c>
      <c r="D52" s="108" t="s">
        <v>15</v>
      </c>
      <c r="E52" s="108"/>
      <c r="F52" s="108"/>
      <c r="G52" s="109"/>
    </row>
    <row r="53" spans="1:7" ht="18.75">
      <c r="A53" s="110">
        <v>1</v>
      </c>
      <c r="B53" s="722" t="s">
        <v>16</v>
      </c>
      <c r="C53" s="722"/>
      <c r="D53" s="722"/>
      <c r="E53" s="722"/>
      <c r="F53" s="722"/>
      <c r="G53" s="723"/>
    </row>
    <row r="54" spans="1:7" ht="18.75">
      <c r="A54" s="117" t="s">
        <v>279</v>
      </c>
      <c r="B54" s="123" t="s">
        <v>314</v>
      </c>
      <c r="C54" s="124" t="s">
        <v>22</v>
      </c>
      <c r="D54" s="124">
        <v>1</v>
      </c>
      <c r="E54" s="125">
        <v>423.61</v>
      </c>
      <c r="F54" s="126">
        <f>D54*E54</f>
        <v>423.61</v>
      </c>
      <c r="G54" s="127" t="s">
        <v>320</v>
      </c>
    </row>
    <row r="55" spans="1:7" ht="18.75">
      <c r="A55" s="117" t="s">
        <v>168</v>
      </c>
      <c r="B55" s="123" t="s">
        <v>314</v>
      </c>
      <c r="C55" s="124" t="s">
        <v>22</v>
      </c>
      <c r="D55" s="124">
        <v>4</v>
      </c>
      <c r="E55" s="125">
        <v>6575.18</v>
      </c>
      <c r="F55" s="126">
        <f aca="true" t="shared" si="0" ref="F55:F62">D55*E55</f>
        <v>26300.72</v>
      </c>
      <c r="G55" s="127" t="s">
        <v>321</v>
      </c>
    </row>
    <row r="56" spans="1:7" ht="18.75">
      <c r="A56" s="117" t="s">
        <v>170</v>
      </c>
      <c r="B56" s="123" t="s">
        <v>314</v>
      </c>
      <c r="C56" s="124" t="s">
        <v>19</v>
      </c>
      <c r="D56" s="124">
        <v>35</v>
      </c>
      <c r="E56" s="125">
        <v>344.6</v>
      </c>
      <c r="F56" s="126">
        <f t="shared" si="0"/>
        <v>12061</v>
      </c>
      <c r="G56" s="127" t="s">
        <v>322</v>
      </c>
    </row>
    <row r="57" spans="1:7" ht="18.75">
      <c r="A57" s="117" t="s">
        <v>262</v>
      </c>
      <c r="B57" s="123" t="s">
        <v>314</v>
      </c>
      <c r="C57" s="124" t="s">
        <v>49</v>
      </c>
      <c r="D57" s="124">
        <v>78</v>
      </c>
      <c r="E57" s="125">
        <v>128.59</v>
      </c>
      <c r="F57" s="126">
        <f t="shared" si="0"/>
        <v>10030.02</v>
      </c>
      <c r="G57" s="127" t="s">
        <v>323</v>
      </c>
    </row>
    <row r="58" spans="1:7" ht="18.75">
      <c r="A58" s="117" t="s">
        <v>264</v>
      </c>
      <c r="B58" s="123" t="s">
        <v>314</v>
      </c>
      <c r="C58" s="124" t="s">
        <v>22</v>
      </c>
      <c r="D58" s="124">
        <v>10</v>
      </c>
      <c r="E58" s="125">
        <v>248.92</v>
      </c>
      <c r="F58" s="126">
        <f t="shared" si="0"/>
        <v>2489.2</v>
      </c>
      <c r="G58" s="127" t="s">
        <v>324</v>
      </c>
    </row>
    <row r="59" spans="1:7" ht="18.75">
      <c r="A59" s="117" t="s">
        <v>266</v>
      </c>
      <c r="B59" s="123" t="s">
        <v>314</v>
      </c>
      <c r="C59" s="124" t="s">
        <v>22</v>
      </c>
      <c r="D59" s="124">
        <v>10</v>
      </c>
      <c r="E59" s="125">
        <v>73.3</v>
      </c>
      <c r="F59" s="126">
        <f t="shared" si="0"/>
        <v>733</v>
      </c>
      <c r="G59" s="127" t="s">
        <v>325</v>
      </c>
    </row>
    <row r="60" spans="1:7" ht="18.75">
      <c r="A60" s="117" t="s">
        <v>172</v>
      </c>
      <c r="B60" s="123" t="s">
        <v>314</v>
      </c>
      <c r="C60" s="124" t="s">
        <v>22</v>
      </c>
      <c r="D60" s="124">
        <v>4</v>
      </c>
      <c r="E60" s="125">
        <v>247.68</v>
      </c>
      <c r="F60" s="126">
        <f t="shared" si="0"/>
        <v>990.72</v>
      </c>
      <c r="G60" s="127" t="s">
        <v>326</v>
      </c>
    </row>
    <row r="61" spans="1:7" ht="18.75">
      <c r="A61" s="117"/>
      <c r="B61" s="118" t="s">
        <v>21</v>
      </c>
      <c r="C61" s="119" t="s">
        <v>19</v>
      </c>
      <c r="D61" s="119">
        <v>3.12</v>
      </c>
      <c r="E61" s="120">
        <v>1158.78</v>
      </c>
      <c r="F61" s="121">
        <f t="shared" si="0"/>
        <v>3615.3936</v>
      </c>
      <c r="G61" s="122" t="s">
        <v>326</v>
      </c>
    </row>
    <row r="62" spans="1:7" ht="18.75">
      <c r="A62" s="117" t="s">
        <v>160</v>
      </c>
      <c r="B62" s="123" t="s">
        <v>314</v>
      </c>
      <c r="C62" s="124" t="s">
        <v>22</v>
      </c>
      <c r="D62" s="124">
        <v>4</v>
      </c>
      <c r="E62" s="125">
        <v>73.39</v>
      </c>
      <c r="F62" s="126">
        <f t="shared" si="0"/>
        <v>293.56</v>
      </c>
      <c r="G62" s="127" t="s">
        <v>327</v>
      </c>
    </row>
    <row r="63" spans="1:7" ht="19.5" thickBot="1">
      <c r="A63" s="191"/>
      <c r="B63" s="192" t="s">
        <v>30</v>
      </c>
      <c r="C63" s="193" t="s">
        <v>22</v>
      </c>
      <c r="D63" s="194"/>
      <c r="E63" s="192"/>
      <c r="F63" s="195">
        <f>SUM(F54:F62)</f>
        <v>56937.223600000005</v>
      </c>
      <c r="G63" s="196"/>
    </row>
    <row r="64" spans="1:7" ht="19.5" thickBot="1">
      <c r="A64" s="135"/>
      <c r="B64" s="136" t="s">
        <v>31</v>
      </c>
      <c r="C64" s="136"/>
      <c r="D64" s="137"/>
      <c r="E64" s="138"/>
      <c r="F64" s="139">
        <f>F63</f>
        <v>56937.223600000005</v>
      </c>
      <c r="G64" s="140"/>
    </row>
    <row r="65" spans="1:7" ht="19.5" thickBot="1">
      <c r="A65" s="141">
        <v>2</v>
      </c>
      <c r="B65" s="142" t="s">
        <v>32</v>
      </c>
      <c r="C65" s="143" t="s">
        <v>33</v>
      </c>
      <c r="D65" s="516">
        <v>1.5</v>
      </c>
      <c r="E65" s="197"/>
      <c r="F65" s="198">
        <v>1171.47105</v>
      </c>
      <c r="G65" s="147" t="s">
        <v>34</v>
      </c>
    </row>
    <row r="66" spans="1:7" ht="19.5" thickBot="1">
      <c r="A66" s="148">
        <v>3</v>
      </c>
      <c r="B66" s="149" t="s">
        <v>36</v>
      </c>
      <c r="C66" s="150" t="s">
        <v>33</v>
      </c>
      <c r="D66" s="197">
        <v>0.5</v>
      </c>
      <c r="E66" s="197"/>
      <c r="F66" s="199">
        <v>1429.04</v>
      </c>
      <c r="G66" s="153" t="s">
        <v>34</v>
      </c>
    </row>
    <row r="67" spans="1:7" ht="19.5" thickBot="1">
      <c r="A67" s="154"/>
      <c r="B67" s="155" t="s">
        <v>37</v>
      </c>
      <c r="C67" s="156"/>
      <c r="D67" s="156"/>
      <c r="E67" s="157"/>
      <c r="F67" s="158">
        <f>F63+F65+F66</f>
        <v>59537.734650000006</v>
      </c>
      <c r="G67" s="159"/>
    </row>
    <row r="68" spans="1:7" ht="19.5" thickBot="1">
      <c r="A68" s="160"/>
      <c r="B68" s="161" t="s">
        <v>38</v>
      </c>
      <c r="C68" s="162"/>
      <c r="D68" s="162"/>
      <c r="E68" s="163"/>
      <c r="F68" s="164">
        <f>F67*1.18</f>
        <v>70254.526887</v>
      </c>
      <c r="G68" s="165"/>
    </row>
    <row r="69" spans="1:7" ht="19.5" thickBot="1">
      <c r="A69" s="200" t="s">
        <v>39</v>
      </c>
      <c r="B69" s="201"/>
      <c r="C69" s="201"/>
      <c r="D69" s="202"/>
      <c r="E69" s="201"/>
      <c r="F69" s="201"/>
      <c r="G69" s="203"/>
    </row>
    <row r="70" spans="1:7" ht="18.75">
      <c r="A70" s="204" t="s">
        <v>4</v>
      </c>
      <c r="B70" s="205" t="s">
        <v>5</v>
      </c>
      <c r="C70" s="205" t="s">
        <v>6</v>
      </c>
      <c r="D70" s="205" t="s">
        <v>7</v>
      </c>
      <c r="E70" s="205" t="s">
        <v>8</v>
      </c>
      <c r="F70" s="205" t="s">
        <v>9</v>
      </c>
      <c r="G70" s="206" t="s">
        <v>10</v>
      </c>
    </row>
    <row r="71" spans="1:7" ht="19.5" thickBot="1">
      <c r="A71" s="173"/>
      <c r="B71" s="174" t="s">
        <v>13</v>
      </c>
      <c r="C71" s="174" t="s">
        <v>14</v>
      </c>
      <c r="D71" s="174" t="s">
        <v>15</v>
      </c>
      <c r="E71" s="174"/>
      <c r="F71" s="174"/>
      <c r="G71" s="175"/>
    </row>
    <row r="72" spans="1:7" ht="19.5" thickBot="1">
      <c r="A72" s="207">
        <v>2</v>
      </c>
      <c r="B72" s="730" t="s">
        <v>52</v>
      </c>
      <c r="C72" s="691"/>
      <c r="D72" s="691"/>
      <c r="E72" s="691"/>
      <c r="F72" s="691"/>
      <c r="G72" s="692"/>
    </row>
    <row r="73" spans="1:7" ht="19.5" thickBot="1">
      <c r="A73" s="555">
        <v>3</v>
      </c>
      <c r="B73" s="417" t="s">
        <v>328</v>
      </c>
      <c r="C73" s="556" t="s">
        <v>22</v>
      </c>
      <c r="D73" s="556">
        <v>2</v>
      </c>
      <c r="E73" s="557"/>
      <c r="F73" s="558">
        <v>121007.42</v>
      </c>
      <c r="G73" s="559" t="s">
        <v>99</v>
      </c>
    </row>
    <row r="74" spans="1:7" ht="19.5" thickBot="1">
      <c r="A74" s="214"/>
      <c r="B74" s="215" t="s">
        <v>55</v>
      </c>
      <c r="C74" s="216"/>
      <c r="D74" s="216"/>
      <c r="E74" s="215"/>
      <c r="F74" s="217">
        <f>SUM(F73:F73)</f>
        <v>121007.42</v>
      </c>
      <c r="G74" s="218"/>
    </row>
    <row r="75" spans="1:7" ht="19.5" thickBot="1">
      <c r="A75" s="176"/>
      <c r="B75" s="177" t="s">
        <v>40</v>
      </c>
      <c r="C75" s="178"/>
      <c r="D75" s="178"/>
      <c r="E75" s="177"/>
      <c r="F75" s="179">
        <f>F74</f>
        <v>121007.42</v>
      </c>
      <c r="G75" s="180"/>
    </row>
    <row r="76" spans="1:7" ht="19.5" thickBot="1">
      <c r="A76" s="181"/>
      <c r="B76" s="182" t="s">
        <v>38</v>
      </c>
      <c r="C76" s="183"/>
      <c r="D76" s="183"/>
      <c r="E76" s="182"/>
      <c r="F76" s="184">
        <f>F75*1.18</f>
        <v>142788.7556</v>
      </c>
      <c r="G76" s="185"/>
    </row>
    <row r="77" spans="1:7" ht="18.75">
      <c r="A77" s="186"/>
      <c r="B77" s="187" t="s">
        <v>41</v>
      </c>
      <c r="C77" s="186"/>
      <c r="D77"/>
      <c r="E77" s="188">
        <f>F67+F75</f>
        <v>180545.15465</v>
      </c>
      <c r="F77" s="188"/>
      <c r="G77" s="189"/>
    </row>
    <row r="78" spans="1:7" ht="18.75">
      <c r="A78" s="186"/>
      <c r="B78" s="187" t="s">
        <v>42</v>
      </c>
      <c r="C78" s="186"/>
      <c r="D78" s="696">
        <f>E77*1.18</f>
        <v>213043.282487</v>
      </c>
      <c r="E78" s="696"/>
      <c r="F78" s="696"/>
      <c r="G78" s="189"/>
    </row>
    <row r="79" spans="1:7" ht="20.25">
      <c r="A79" s="699" t="s">
        <v>0</v>
      </c>
      <c r="B79" s="699"/>
      <c r="C79" s="699"/>
      <c r="D79" s="699"/>
      <c r="E79" s="699"/>
      <c r="F79" s="699"/>
      <c r="G79" s="699"/>
    </row>
    <row r="80" spans="1:7" ht="20.25">
      <c r="A80" s="731" t="s">
        <v>313</v>
      </c>
      <c r="B80" s="699"/>
      <c r="C80" s="699"/>
      <c r="D80" s="699"/>
      <c r="E80" s="699"/>
      <c r="F80" s="699"/>
      <c r="G80" s="732"/>
    </row>
    <row r="81" spans="1:7" ht="21" thickBot="1">
      <c r="A81" s="699" t="s">
        <v>56</v>
      </c>
      <c r="B81" s="699"/>
      <c r="C81" s="699"/>
      <c r="D81" s="699"/>
      <c r="E81" s="699"/>
      <c r="F81" s="699"/>
      <c r="G81" s="699"/>
    </row>
    <row r="82" spans="1:7" ht="19.5" thickBot="1">
      <c r="A82" s="700" t="s">
        <v>3</v>
      </c>
      <c r="B82" s="701"/>
      <c r="C82" s="701"/>
      <c r="D82" s="701"/>
      <c r="E82" s="701"/>
      <c r="F82" s="701"/>
      <c r="G82" s="702"/>
    </row>
    <row r="83" spans="1:7" ht="18.75">
      <c r="A83" s="104" t="s">
        <v>4</v>
      </c>
      <c r="B83" s="105" t="s">
        <v>5</v>
      </c>
      <c r="C83" s="105" t="s">
        <v>6</v>
      </c>
      <c r="D83" s="105" t="s">
        <v>7</v>
      </c>
      <c r="E83" s="105" t="s">
        <v>8</v>
      </c>
      <c r="F83" s="105" t="s">
        <v>9</v>
      </c>
      <c r="G83" s="106" t="s">
        <v>10</v>
      </c>
    </row>
    <row r="84" spans="1:7" ht="19.5" thickBot="1">
      <c r="A84" s="107"/>
      <c r="B84" s="108" t="s">
        <v>13</v>
      </c>
      <c r="C84" s="108" t="s">
        <v>14</v>
      </c>
      <c r="D84" s="108" t="s">
        <v>15</v>
      </c>
      <c r="E84" s="108"/>
      <c r="F84" s="108"/>
      <c r="G84" s="109"/>
    </row>
    <row r="85" spans="1:7" ht="19.5" thickBot="1">
      <c r="A85" s="219">
        <v>1</v>
      </c>
      <c r="B85" s="697" t="s">
        <v>16</v>
      </c>
      <c r="C85" s="697"/>
      <c r="D85" s="697"/>
      <c r="E85" s="697"/>
      <c r="F85" s="697"/>
      <c r="G85" s="698"/>
    </row>
    <row r="86" spans="1:7" ht="18.75">
      <c r="A86" s="117" t="s">
        <v>266</v>
      </c>
      <c r="B86" s="123" t="s">
        <v>314</v>
      </c>
      <c r="C86" s="124" t="s">
        <v>22</v>
      </c>
      <c r="D86" s="124">
        <v>1</v>
      </c>
      <c r="E86" s="125">
        <v>423.61</v>
      </c>
      <c r="F86" s="126">
        <f>D86*E86</f>
        <v>423.61</v>
      </c>
      <c r="G86" s="127" t="s">
        <v>329</v>
      </c>
    </row>
    <row r="87" spans="1:7" ht="19.5" thickBot="1">
      <c r="A87" s="117" t="s">
        <v>172</v>
      </c>
      <c r="B87" s="123" t="s">
        <v>314</v>
      </c>
      <c r="C87" s="124" t="s">
        <v>22</v>
      </c>
      <c r="D87" s="124">
        <v>1</v>
      </c>
      <c r="E87" s="125">
        <v>551.96</v>
      </c>
      <c r="F87" s="126">
        <f>D87*E87</f>
        <v>551.96</v>
      </c>
      <c r="G87" s="127" t="s">
        <v>330</v>
      </c>
    </row>
    <row r="88" spans="1:7" ht="19.5" thickBot="1">
      <c r="A88" s="214"/>
      <c r="B88" s="215" t="s">
        <v>30</v>
      </c>
      <c r="C88" s="216" t="s">
        <v>22</v>
      </c>
      <c r="D88" s="229"/>
      <c r="E88" s="215"/>
      <c r="F88" s="217">
        <f>SUM(F86:F87)</f>
        <v>975.57</v>
      </c>
      <c r="G88" s="218"/>
    </row>
    <row r="89" spans="1:7" ht="19.5" thickBot="1">
      <c r="A89" s="135"/>
      <c r="B89" s="136" t="s">
        <v>31</v>
      </c>
      <c r="C89" s="136"/>
      <c r="D89" s="137"/>
      <c r="E89" s="138"/>
      <c r="F89" s="139">
        <f>F88</f>
        <v>975.57</v>
      </c>
      <c r="G89" s="140"/>
    </row>
    <row r="90" spans="1:7" ht="19.5" thickBot="1">
      <c r="A90" s="141">
        <v>2</v>
      </c>
      <c r="B90" s="142" t="s">
        <v>32</v>
      </c>
      <c r="C90" s="143" t="s">
        <v>33</v>
      </c>
      <c r="D90" s="230">
        <v>7.5</v>
      </c>
      <c r="E90" s="197"/>
      <c r="F90" s="198">
        <v>18466.25525</v>
      </c>
      <c r="G90" s="147" t="s">
        <v>34</v>
      </c>
    </row>
    <row r="91" spans="1:7" ht="19.5" thickBot="1">
      <c r="A91" s="148">
        <v>3</v>
      </c>
      <c r="B91" s="149" t="s">
        <v>36</v>
      </c>
      <c r="C91" s="150" t="s">
        <v>33</v>
      </c>
      <c r="D91" s="197">
        <v>2</v>
      </c>
      <c r="E91" s="197"/>
      <c r="F91" s="199">
        <v>1721.72</v>
      </c>
      <c r="G91" s="153" t="s">
        <v>34</v>
      </c>
    </row>
    <row r="92" spans="1:7" ht="19.5" thickBot="1">
      <c r="A92" s="154"/>
      <c r="B92" s="155" t="s">
        <v>37</v>
      </c>
      <c r="C92" s="156"/>
      <c r="D92" s="156"/>
      <c r="E92" s="157"/>
      <c r="F92" s="158">
        <f>F89+F90+F91</f>
        <v>21163.54525</v>
      </c>
      <c r="G92" s="159"/>
    </row>
    <row r="93" spans="1:7" ht="19.5" thickBot="1">
      <c r="A93" s="160"/>
      <c r="B93" s="161" t="s">
        <v>38</v>
      </c>
      <c r="C93" s="162"/>
      <c r="D93" s="162"/>
      <c r="E93" s="163"/>
      <c r="F93" s="164">
        <f>F92*1.18</f>
        <v>24972.983395</v>
      </c>
      <c r="G93" s="165"/>
    </row>
    <row r="94" spans="1:7" ht="18.75">
      <c r="A94" s="186"/>
      <c r="B94" s="187" t="s">
        <v>41</v>
      </c>
      <c r="C94" s="186"/>
      <c r="D94"/>
      <c r="E94" s="188">
        <f>F84+F92</f>
        <v>21163.54525</v>
      </c>
      <c r="F94" s="188"/>
      <c r="G94" s="189"/>
    </row>
    <row r="95" spans="1:7" ht="18.75">
      <c r="A95" s="186"/>
      <c r="B95" s="187" t="s">
        <v>42</v>
      </c>
      <c r="C95" s="186"/>
      <c r="D95" s="696">
        <f>E94*1.18</f>
        <v>24972.983395</v>
      </c>
      <c r="E95" s="696"/>
      <c r="F95" s="696"/>
      <c r="G95" s="189"/>
    </row>
    <row r="96" spans="1:7" ht="20.25">
      <c r="A96" s="699" t="s">
        <v>0</v>
      </c>
      <c r="B96" s="699"/>
      <c r="C96" s="699"/>
      <c r="D96" s="699"/>
      <c r="E96" s="699"/>
      <c r="F96" s="699"/>
      <c r="G96" s="699"/>
    </row>
    <row r="97" spans="1:7" ht="20.25">
      <c r="A97" s="731" t="s">
        <v>313</v>
      </c>
      <c r="B97" s="699"/>
      <c r="C97" s="699"/>
      <c r="D97" s="699"/>
      <c r="E97" s="699"/>
      <c r="F97" s="699"/>
      <c r="G97" s="732"/>
    </row>
    <row r="98" spans="1:7" ht="21" thickBot="1">
      <c r="A98" s="699" t="s">
        <v>65</v>
      </c>
      <c r="B98" s="699"/>
      <c r="C98" s="699"/>
      <c r="D98" s="699"/>
      <c r="E98" s="699"/>
      <c r="F98" s="699"/>
      <c r="G98" s="699"/>
    </row>
    <row r="99" spans="1:7" ht="19.5" thickBot="1">
      <c r="A99" s="700" t="s">
        <v>3</v>
      </c>
      <c r="B99" s="701"/>
      <c r="C99" s="701"/>
      <c r="D99" s="701"/>
      <c r="E99" s="701"/>
      <c r="F99" s="701"/>
      <c r="G99" s="702"/>
    </row>
    <row r="100" spans="1:7" ht="18.75">
      <c r="A100" s="104" t="s">
        <v>4</v>
      </c>
      <c r="B100" s="105" t="s">
        <v>5</v>
      </c>
      <c r="C100" s="105" t="s">
        <v>6</v>
      </c>
      <c r="D100" s="105" t="s">
        <v>7</v>
      </c>
      <c r="E100" s="105" t="s">
        <v>8</v>
      </c>
      <c r="F100" s="105" t="s">
        <v>9</v>
      </c>
      <c r="G100" s="106" t="s">
        <v>10</v>
      </c>
    </row>
    <row r="101" spans="1:7" ht="19.5" thickBot="1">
      <c r="A101" s="107"/>
      <c r="B101" s="108" t="s">
        <v>13</v>
      </c>
      <c r="C101" s="108" t="s">
        <v>14</v>
      </c>
      <c r="D101" s="108" t="s">
        <v>15</v>
      </c>
      <c r="E101" s="108"/>
      <c r="F101" s="108"/>
      <c r="G101" s="109"/>
    </row>
    <row r="102" spans="1:7" ht="19.5" thickBot="1">
      <c r="A102" s="148">
        <v>3</v>
      </c>
      <c r="B102" s="149" t="s">
        <v>36</v>
      </c>
      <c r="C102" s="150" t="s">
        <v>33</v>
      </c>
      <c r="D102" s="197"/>
      <c r="E102" s="197"/>
      <c r="F102" s="199">
        <v>1026.43</v>
      </c>
      <c r="G102" s="153" t="s">
        <v>34</v>
      </c>
    </row>
    <row r="103" spans="1:7" ht="19.5" thickBot="1">
      <c r="A103" s="154"/>
      <c r="B103" s="155" t="s">
        <v>37</v>
      </c>
      <c r="C103" s="156"/>
      <c r="D103" s="156"/>
      <c r="E103" s="157"/>
      <c r="F103" s="158">
        <f>F102</f>
        <v>1026.43</v>
      </c>
      <c r="G103" s="159"/>
    </row>
    <row r="104" spans="1:7" ht="18.75">
      <c r="A104" s="231"/>
      <c r="B104" s="232" t="s">
        <v>38</v>
      </c>
      <c r="C104" s="233"/>
      <c r="D104" s="233"/>
      <c r="E104" s="234"/>
      <c r="F104" s="235">
        <f>F103*1.18</f>
        <v>1211.1874</v>
      </c>
      <c r="G104" s="236"/>
    </row>
    <row r="105" spans="1:7" ht="19.5" thickBot="1">
      <c r="A105" s="237" t="s">
        <v>39</v>
      </c>
      <c r="B105" s="238"/>
      <c r="C105" s="238"/>
      <c r="D105" s="239"/>
      <c r="E105" s="238"/>
      <c r="F105" s="238"/>
      <c r="G105" s="240"/>
    </row>
    <row r="106" spans="1:7" ht="18.75">
      <c r="A106" s="204" t="s">
        <v>4</v>
      </c>
      <c r="B106" s="205" t="s">
        <v>5</v>
      </c>
      <c r="C106" s="205" t="s">
        <v>6</v>
      </c>
      <c r="D106" s="205" t="s">
        <v>7</v>
      </c>
      <c r="E106" s="205" t="s">
        <v>8</v>
      </c>
      <c r="F106" s="205" t="s">
        <v>9</v>
      </c>
      <c r="G106" s="206" t="s">
        <v>10</v>
      </c>
    </row>
    <row r="107" spans="1:7" ht="19.5" thickBot="1">
      <c r="A107" s="204"/>
      <c r="B107" s="205" t="s">
        <v>13</v>
      </c>
      <c r="C107" s="205" t="s">
        <v>14</v>
      </c>
      <c r="D107" s="205" t="s">
        <v>15</v>
      </c>
      <c r="E107" s="205"/>
      <c r="F107" s="205"/>
      <c r="G107" s="241"/>
    </row>
    <row r="108" spans="1:7" ht="19.5" thickBot="1">
      <c r="A108" s="176"/>
      <c r="B108" s="177" t="s">
        <v>40</v>
      </c>
      <c r="C108" s="178"/>
      <c r="D108" s="178"/>
      <c r="E108" s="177"/>
      <c r="F108" s="179">
        <v>0</v>
      </c>
      <c r="G108" s="180"/>
    </row>
    <row r="109" spans="1:7" ht="19.5" thickBot="1">
      <c r="A109" s="181"/>
      <c r="B109" s="182" t="s">
        <v>38</v>
      </c>
      <c r="C109" s="183"/>
      <c r="D109" s="183"/>
      <c r="E109" s="182"/>
      <c r="F109" s="184">
        <f>F108*1.18</f>
        <v>0</v>
      </c>
      <c r="G109" s="185"/>
    </row>
    <row r="110" spans="1:7" ht="18.75">
      <c r="A110" s="186"/>
      <c r="B110" s="187" t="s">
        <v>41</v>
      </c>
      <c r="C110" s="186"/>
      <c r="D110"/>
      <c r="E110" s="188">
        <f>F103+F108</f>
        <v>1026.43</v>
      </c>
      <c r="F110" s="188"/>
      <c r="G110" s="560"/>
    </row>
    <row r="111" spans="1:7" ht="18.75">
      <c r="A111" s="186"/>
      <c r="B111" s="187" t="s">
        <v>42</v>
      </c>
      <c r="C111" s="186"/>
      <c r="D111" s="696">
        <f>E110*1.18</f>
        <v>1211.1874</v>
      </c>
      <c r="E111" s="696"/>
      <c r="F111" s="696"/>
      <c r="G111" s="560"/>
    </row>
    <row r="112" spans="1:7" ht="20.25">
      <c r="A112" s="699" t="s">
        <v>0</v>
      </c>
      <c r="B112" s="699"/>
      <c r="C112" s="699"/>
      <c r="D112" s="699"/>
      <c r="E112" s="699"/>
      <c r="F112" s="699"/>
      <c r="G112" s="699"/>
    </row>
    <row r="113" spans="1:7" ht="20.25">
      <c r="A113" s="731" t="s">
        <v>313</v>
      </c>
      <c r="B113" s="699"/>
      <c r="C113" s="699"/>
      <c r="D113" s="699"/>
      <c r="E113" s="699"/>
      <c r="F113" s="699"/>
      <c r="G113" s="732"/>
    </row>
    <row r="114" spans="1:7" ht="21" thickBot="1">
      <c r="A114" s="699" t="s">
        <v>71</v>
      </c>
      <c r="B114" s="699"/>
      <c r="C114" s="699"/>
      <c r="D114" s="699"/>
      <c r="E114" s="699"/>
      <c r="F114" s="699"/>
      <c r="G114" s="699"/>
    </row>
    <row r="115" spans="1:7" ht="19.5" thickBot="1">
      <c r="A115" s="700" t="s">
        <v>3</v>
      </c>
      <c r="B115" s="701"/>
      <c r="C115" s="701"/>
      <c r="D115" s="701"/>
      <c r="E115" s="701"/>
      <c r="F115" s="701"/>
      <c r="G115" s="702"/>
    </row>
    <row r="116" spans="1:7" ht="18.75">
      <c r="A116" s="104" t="s">
        <v>4</v>
      </c>
      <c r="B116" s="105" t="s">
        <v>5</v>
      </c>
      <c r="C116" s="105" t="s">
        <v>6</v>
      </c>
      <c r="D116" s="105" t="s">
        <v>7</v>
      </c>
      <c r="E116" s="105" t="s">
        <v>8</v>
      </c>
      <c r="F116" s="105" t="s">
        <v>9</v>
      </c>
      <c r="G116" s="106" t="s">
        <v>10</v>
      </c>
    </row>
    <row r="117" spans="1:7" ht="19.5" thickBot="1">
      <c r="A117" s="107"/>
      <c r="B117" s="108" t="s">
        <v>13</v>
      </c>
      <c r="C117" s="108" t="s">
        <v>14</v>
      </c>
      <c r="D117" s="108" t="s">
        <v>15</v>
      </c>
      <c r="E117" s="108"/>
      <c r="F117" s="108"/>
      <c r="G117" s="109"/>
    </row>
    <row r="118" spans="1:7" ht="18.75">
      <c r="A118" s="110">
        <v>2</v>
      </c>
      <c r="B118" s="722" t="s">
        <v>16</v>
      </c>
      <c r="C118" s="722"/>
      <c r="D118" s="722"/>
      <c r="E118" s="722"/>
      <c r="F118" s="722"/>
      <c r="G118" s="723"/>
    </row>
    <row r="119" spans="1:7" ht="18.75">
      <c r="A119" s="117" t="s">
        <v>273</v>
      </c>
      <c r="B119" s="123" t="s">
        <v>314</v>
      </c>
      <c r="C119" s="124" t="s">
        <v>22</v>
      </c>
      <c r="D119" s="124">
        <v>1</v>
      </c>
      <c r="E119" s="125">
        <v>1181</v>
      </c>
      <c r="F119" s="126">
        <f>D119*E119</f>
        <v>1181</v>
      </c>
      <c r="G119" s="127" t="s">
        <v>331</v>
      </c>
    </row>
    <row r="120" spans="1:7" ht="19.5" thickBot="1">
      <c r="A120" s="117" t="s">
        <v>279</v>
      </c>
      <c r="B120" s="123" t="s">
        <v>314</v>
      </c>
      <c r="C120" s="124" t="s">
        <v>22</v>
      </c>
      <c r="D120" s="124">
        <v>2</v>
      </c>
      <c r="E120" s="125">
        <v>699.94</v>
      </c>
      <c r="F120" s="126">
        <f>D120*E120</f>
        <v>1399.88</v>
      </c>
      <c r="G120" s="127" t="s">
        <v>288</v>
      </c>
    </row>
    <row r="121" spans="1:7" ht="19.5" thickBot="1">
      <c r="A121" s="214"/>
      <c r="B121" s="215" t="s">
        <v>30</v>
      </c>
      <c r="C121" s="216" t="s">
        <v>22</v>
      </c>
      <c r="D121" s="229"/>
      <c r="E121" s="215"/>
      <c r="F121" s="217">
        <f>SUM(F119:F120)</f>
        <v>2580.88</v>
      </c>
      <c r="G121" s="218"/>
    </row>
    <row r="122" spans="1:7" ht="19.5" thickBot="1">
      <c r="A122" s="135"/>
      <c r="B122" s="136" t="s">
        <v>31</v>
      </c>
      <c r="C122" s="136"/>
      <c r="D122" s="137"/>
      <c r="E122" s="138"/>
      <c r="F122" s="139">
        <f>F121</f>
        <v>2580.88</v>
      </c>
      <c r="G122" s="140"/>
    </row>
    <row r="123" spans="1:7" ht="19.5" thickBot="1">
      <c r="A123" s="141">
        <v>6</v>
      </c>
      <c r="B123" s="142" t="s">
        <v>32</v>
      </c>
      <c r="C123" s="143" t="s">
        <v>33</v>
      </c>
      <c r="D123" s="230">
        <v>2</v>
      </c>
      <c r="E123" s="197"/>
      <c r="F123" s="198">
        <v>14002.221399999999</v>
      </c>
      <c r="G123" s="147" t="s">
        <v>34</v>
      </c>
    </row>
    <row r="124" spans="1:7" ht="19.5" thickBot="1">
      <c r="A124" s="148">
        <v>7</v>
      </c>
      <c r="B124" s="149" t="s">
        <v>36</v>
      </c>
      <c r="C124" s="150" t="s">
        <v>33</v>
      </c>
      <c r="D124" s="197"/>
      <c r="E124" s="197"/>
      <c r="F124" s="198">
        <v>1609.49</v>
      </c>
      <c r="G124" s="153" t="s">
        <v>34</v>
      </c>
    </row>
    <row r="125" spans="1:7" ht="19.5" thickBot="1">
      <c r="A125" s="154"/>
      <c r="B125" s="155" t="s">
        <v>37</v>
      </c>
      <c r="C125" s="156"/>
      <c r="D125" s="156"/>
      <c r="E125" s="157"/>
      <c r="F125" s="158">
        <f>F122+F123+F124</f>
        <v>18192.5914</v>
      </c>
      <c r="G125" s="159"/>
    </row>
    <row r="126" spans="1:7" ht="19.5" thickBot="1">
      <c r="A126" s="160"/>
      <c r="B126" s="161" t="s">
        <v>38</v>
      </c>
      <c r="C126" s="162"/>
      <c r="D126" s="162"/>
      <c r="E126" s="163"/>
      <c r="F126" s="164">
        <f>F125*1.18</f>
        <v>21467.257852</v>
      </c>
      <c r="G126" s="165"/>
    </row>
    <row r="127" spans="1:7" ht="18.75">
      <c r="A127" s="186"/>
      <c r="B127" s="187" t="s">
        <v>41</v>
      </c>
      <c r="C127" s="186"/>
      <c r="D127"/>
      <c r="E127" s="188">
        <f>F125</f>
        <v>18192.5914</v>
      </c>
      <c r="F127" s="188"/>
      <c r="G127" s="560"/>
    </row>
    <row r="128" spans="1:7" ht="18.75">
      <c r="A128" s="186"/>
      <c r="B128" s="187" t="s">
        <v>42</v>
      </c>
      <c r="C128" s="186"/>
      <c r="D128" s="696">
        <f>E127*1.18</f>
        <v>21467.257852</v>
      </c>
      <c r="E128" s="696"/>
      <c r="F128" s="696"/>
      <c r="G128" s="560"/>
    </row>
    <row r="129" spans="1:7" ht="20.25">
      <c r="A129" s="699" t="s">
        <v>0</v>
      </c>
      <c r="B129" s="699"/>
      <c r="C129" s="699"/>
      <c r="D129" s="699"/>
      <c r="E129" s="699"/>
      <c r="F129" s="699"/>
      <c r="G129" s="699"/>
    </row>
    <row r="130" spans="1:7" ht="20.25">
      <c r="A130" s="731" t="s">
        <v>313</v>
      </c>
      <c r="B130" s="699"/>
      <c r="C130" s="699"/>
      <c r="D130" s="699"/>
      <c r="E130" s="699"/>
      <c r="F130" s="699"/>
      <c r="G130" s="732"/>
    </row>
    <row r="131" spans="1:7" ht="21" thickBot="1">
      <c r="A131" s="699" t="s">
        <v>74</v>
      </c>
      <c r="B131" s="699"/>
      <c r="C131" s="699"/>
      <c r="D131" s="699"/>
      <c r="E131" s="699"/>
      <c r="F131" s="699"/>
      <c r="G131" s="699"/>
    </row>
    <row r="132" spans="1:7" ht="19.5" thickBot="1">
      <c r="A132" s="700" t="s">
        <v>3</v>
      </c>
      <c r="B132" s="701"/>
      <c r="C132" s="701"/>
      <c r="D132" s="701"/>
      <c r="E132" s="701"/>
      <c r="F132" s="701"/>
      <c r="G132" s="702"/>
    </row>
    <row r="133" spans="1:7" ht="18.75">
      <c r="A133" s="104" t="s">
        <v>4</v>
      </c>
      <c r="B133" s="105" t="s">
        <v>5</v>
      </c>
      <c r="C133" s="105" t="s">
        <v>6</v>
      </c>
      <c r="D133" s="105" t="s">
        <v>7</v>
      </c>
      <c r="E133" s="105" t="s">
        <v>8</v>
      </c>
      <c r="F133" s="105" t="s">
        <v>9</v>
      </c>
      <c r="G133" s="106" t="s">
        <v>10</v>
      </c>
    </row>
    <row r="134" spans="1:7" ht="19.5" thickBot="1">
      <c r="A134" s="107"/>
      <c r="B134" s="108" t="s">
        <v>13</v>
      </c>
      <c r="C134" s="108" t="s">
        <v>14</v>
      </c>
      <c r="D134" s="108" t="s">
        <v>15</v>
      </c>
      <c r="E134" s="108"/>
      <c r="F134" s="108"/>
      <c r="G134" s="109"/>
    </row>
    <row r="135" spans="1:7" ht="18.75">
      <c r="A135" s="110">
        <v>1</v>
      </c>
      <c r="B135" s="722" t="s">
        <v>16</v>
      </c>
      <c r="C135" s="722"/>
      <c r="D135" s="722"/>
      <c r="E135" s="722"/>
      <c r="F135" s="722"/>
      <c r="G135" s="723"/>
    </row>
    <row r="136" spans="1:7" ht="18.75">
      <c r="A136" s="117" t="s">
        <v>168</v>
      </c>
      <c r="B136" s="123" t="s">
        <v>314</v>
      </c>
      <c r="C136" s="124" t="s">
        <v>22</v>
      </c>
      <c r="D136" s="124">
        <v>1</v>
      </c>
      <c r="E136" s="125">
        <v>423.61</v>
      </c>
      <c r="F136" s="126">
        <f>D136*E136</f>
        <v>423.61</v>
      </c>
      <c r="G136" s="127" t="s">
        <v>317</v>
      </c>
    </row>
    <row r="137" spans="1:7" ht="18.75">
      <c r="A137" s="117" t="s">
        <v>170</v>
      </c>
      <c r="B137" s="123" t="s">
        <v>314</v>
      </c>
      <c r="C137" s="124" t="s">
        <v>22</v>
      </c>
      <c r="D137" s="124">
        <v>1</v>
      </c>
      <c r="E137" s="125">
        <v>1181</v>
      </c>
      <c r="F137" s="126">
        <f>D137*E137</f>
        <v>1181</v>
      </c>
      <c r="G137" s="127" t="s">
        <v>332</v>
      </c>
    </row>
    <row r="138" spans="1:7" ht="18.75">
      <c r="A138" s="117" t="s">
        <v>262</v>
      </c>
      <c r="B138" s="123" t="s">
        <v>314</v>
      </c>
      <c r="C138" s="124" t="s">
        <v>22</v>
      </c>
      <c r="D138" s="124">
        <v>1</v>
      </c>
      <c r="E138" s="125">
        <v>273.95</v>
      </c>
      <c r="F138" s="126">
        <f>D138*E138</f>
        <v>273.95</v>
      </c>
      <c r="G138" s="127" t="s">
        <v>333</v>
      </c>
    </row>
    <row r="139" spans="1:7" ht="19.5" thickBot="1">
      <c r="A139" s="191"/>
      <c r="B139" s="192" t="s">
        <v>30</v>
      </c>
      <c r="C139" s="193" t="s">
        <v>22</v>
      </c>
      <c r="D139" s="194"/>
      <c r="E139" s="192"/>
      <c r="F139" s="195">
        <f>SUM(F136:F138)</f>
        <v>1878.5600000000002</v>
      </c>
      <c r="G139" s="196"/>
    </row>
    <row r="140" spans="1:7" ht="19.5" thickBot="1">
      <c r="A140" s="135"/>
      <c r="B140" s="136" t="s">
        <v>31</v>
      </c>
      <c r="C140" s="136"/>
      <c r="D140" s="137"/>
      <c r="E140" s="138"/>
      <c r="F140" s="139">
        <f>F139</f>
        <v>1878.5600000000002</v>
      </c>
      <c r="G140" s="140"/>
    </row>
    <row r="141" spans="1:7" ht="19.5" thickBot="1">
      <c r="A141" s="141">
        <v>3</v>
      </c>
      <c r="B141" s="142" t="s">
        <v>32</v>
      </c>
      <c r="C141" s="143" t="s">
        <v>33</v>
      </c>
      <c r="D141" s="230">
        <v>5</v>
      </c>
      <c r="E141" s="197"/>
      <c r="F141" s="198">
        <v>5758.7035</v>
      </c>
      <c r="G141" s="147" t="s">
        <v>34</v>
      </c>
    </row>
    <row r="142" spans="1:7" ht="19.5" thickBot="1">
      <c r="A142" s="148">
        <v>4</v>
      </c>
      <c r="B142" s="149" t="s">
        <v>36</v>
      </c>
      <c r="C142" s="150" t="s">
        <v>33</v>
      </c>
      <c r="D142" s="197">
        <v>1</v>
      </c>
      <c r="E142" s="197"/>
      <c r="F142" s="199">
        <v>2483.38</v>
      </c>
      <c r="G142" s="153" t="s">
        <v>34</v>
      </c>
    </row>
    <row r="143" spans="1:7" ht="19.5" thickBot="1">
      <c r="A143" s="154"/>
      <c r="B143" s="155" t="s">
        <v>37</v>
      </c>
      <c r="C143" s="156"/>
      <c r="D143" s="156"/>
      <c r="E143" s="157"/>
      <c r="F143" s="158">
        <f>F140+F141+F142</f>
        <v>10120.6435</v>
      </c>
      <c r="G143" s="159"/>
    </row>
    <row r="144" spans="1:7" ht="19.5" thickBot="1">
      <c r="A144" s="160"/>
      <c r="B144" s="161" t="s">
        <v>38</v>
      </c>
      <c r="C144" s="162"/>
      <c r="D144" s="162"/>
      <c r="E144" s="163"/>
      <c r="F144" s="164">
        <f>F143*1.18</f>
        <v>11942.35933</v>
      </c>
      <c r="G144" s="165"/>
    </row>
    <row r="145" spans="1:7" ht="19.5" thickBot="1">
      <c r="A145" s="200" t="s">
        <v>39</v>
      </c>
      <c r="B145" s="201"/>
      <c r="C145" s="201"/>
      <c r="D145" s="202"/>
      <c r="E145" s="201"/>
      <c r="F145" s="201"/>
      <c r="G145" s="203"/>
    </row>
    <row r="146" spans="1:7" ht="18.75">
      <c r="A146" s="204" t="s">
        <v>4</v>
      </c>
      <c r="B146" s="205" t="s">
        <v>5</v>
      </c>
      <c r="C146" s="205" t="s">
        <v>6</v>
      </c>
      <c r="D146" s="205" t="s">
        <v>7</v>
      </c>
      <c r="E146" s="205" t="s">
        <v>8</v>
      </c>
      <c r="F146" s="205" t="s">
        <v>9</v>
      </c>
      <c r="G146" s="206" t="s">
        <v>10</v>
      </c>
    </row>
    <row r="147" spans="1:7" ht="19.5" thickBot="1">
      <c r="A147" s="173"/>
      <c r="B147" s="174" t="s">
        <v>13</v>
      </c>
      <c r="C147" s="174" t="s">
        <v>14</v>
      </c>
      <c r="D147" s="174" t="s">
        <v>15</v>
      </c>
      <c r="E147" s="174"/>
      <c r="F147" s="174"/>
      <c r="G147" s="175"/>
    </row>
    <row r="148" spans="1:7" ht="19.5" thickBot="1">
      <c r="A148" s="176"/>
      <c r="B148" s="177" t="s">
        <v>40</v>
      </c>
      <c r="C148" s="178"/>
      <c r="D148" s="178"/>
      <c r="E148" s="177"/>
      <c r="F148" s="179">
        <v>0</v>
      </c>
      <c r="G148" s="180"/>
    </row>
    <row r="149" spans="1:7" ht="19.5" thickBot="1">
      <c r="A149" s="181"/>
      <c r="B149" s="182" t="s">
        <v>38</v>
      </c>
      <c r="C149" s="183"/>
      <c r="D149" s="183"/>
      <c r="E149" s="182"/>
      <c r="F149" s="184">
        <f>F148*1.18</f>
        <v>0</v>
      </c>
      <c r="G149" s="185"/>
    </row>
    <row r="150" spans="1:7" ht="18.75">
      <c r="A150" s="186"/>
      <c r="B150" s="187" t="s">
        <v>41</v>
      </c>
      <c r="C150" s="186"/>
      <c r="D150" s="188">
        <f>F143+F148</f>
        <v>10120.6435</v>
      </c>
      <c r="E150" s="188"/>
      <c r="F150" s="188"/>
      <c r="G150" s="189"/>
    </row>
    <row r="151" spans="1:7" ht="18.75">
      <c r="A151" s="186"/>
      <c r="B151" s="187" t="s">
        <v>42</v>
      </c>
      <c r="C151" s="186"/>
      <c r="D151" s="696">
        <f>D150*1.18</f>
        <v>11942.35933</v>
      </c>
      <c r="E151" s="696"/>
      <c r="F151" s="696"/>
      <c r="G151" s="189"/>
    </row>
    <row r="152" spans="1:7" ht="20.25">
      <c r="A152" s="699" t="s">
        <v>0</v>
      </c>
      <c r="B152" s="699"/>
      <c r="C152" s="699"/>
      <c r="D152" s="699"/>
      <c r="E152" s="699"/>
      <c r="F152" s="699"/>
      <c r="G152" s="699"/>
    </row>
    <row r="153" spans="1:7" ht="20.25">
      <c r="A153" s="731" t="s">
        <v>313</v>
      </c>
      <c r="B153" s="699"/>
      <c r="C153" s="699"/>
      <c r="D153" s="699"/>
      <c r="E153" s="699"/>
      <c r="F153" s="699"/>
      <c r="G153" s="732"/>
    </row>
    <row r="154" spans="1:7" ht="21" thickBot="1">
      <c r="A154" s="699" t="s">
        <v>80</v>
      </c>
      <c r="B154" s="699"/>
      <c r="C154" s="699"/>
      <c r="D154" s="699"/>
      <c r="E154" s="699"/>
      <c r="F154" s="699"/>
      <c r="G154" s="699"/>
    </row>
    <row r="155" spans="1:7" ht="19.5" thickBot="1">
      <c r="A155" s="700" t="s">
        <v>3</v>
      </c>
      <c r="B155" s="701"/>
      <c r="C155" s="701"/>
      <c r="D155" s="701"/>
      <c r="E155" s="701"/>
      <c r="F155" s="701"/>
      <c r="G155" s="702"/>
    </row>
    <row r="156" spans="1:7" ht="18.75">
      <c r="A156" s="104" t="s">
        <v>4</v>
      </c>
      <c r="B156" s="105" t="s">
        <v>5</v>
      </c>
      <c r="C156" s="105" t="s">
        <v>6</v>
      </c>
      <c r="D156" s="105" t="s">
        <v>7</v>
      </c>
      <c r="E156" s="105" t="s">
        <v>8</v>
      </c>
      <c r="F156" s="105" t="s">
        <v>9</v>
      </c>
      <c r="G156" s="106" t="s">
        <v>10</v>
      </c>
    </row>
    <row r="157" spans="1:7" ht="19.5" thickBot="1">
      <c r="A157" s="107"/>
      <c r="B157" s="108" t="s">
        <v>13</v>
      </c>
      <c r="C157" s="108" t="s">
        <v>14</v>
      </c>
      <c r="D157" s="108" t="s">
        <v>15</v>
      </c>
      <c r="E157" s="108"/>
      <c r="F157" s="108"/>
      <c r="G157" s="109"/>
    </row>
    <row r="158" spans="1:7" ht="18.75">
      <c r="A158" s="110">
        <v>2</v>
      </c>
      <c r="B158" s="722" t="s">
        <v>16</v>
      </c>
      <c r="C158" s="722"/>
      <c r="D158" s="722"/>
      <c r="E158" s="722"/>
      <c r="F158" s="722"/>
      <c r="G158" s="723"/>
    </row>
    <row r="159" spans="1:7" ht="19.5" thickBot="1">
      <c r="A159" s="117" t="s">
        <v>280</v>
      </c>
      <c r="B159" s="426" t="s">
        <v>314</v>
      </c>
      <c r="C159" s="124" t="s">
        <v>22</v>
      </c>
      <c r="D159" s="124">
        <v>1</v>
      </c>
      <c r="E159" s="125">
        <v>699.94</v>
      </c>
      <c r="F159" s="126">
        <f>D159*E159</f>
        <v>699.94</v>
      </c>
      <c r="G159" s="127" t="s">
        <v>261</v>
      </c>
    </row>
    <row r="160" spans="1:7" ht="19.5" thickBot="1">
      <c r="A160" s="214"/>
      <c r="B160" s="215" t="s">
        <v>30</v>
      </c>
      <c r="C160" s="216" t="s">
        <v>22</v>
      </c>
      <c r="D160" s="229"/>
      <c r="E160" s="215"/>
      <c r="F160" s="217">
        <f>SUM(F159:F159)</f>
        <v>699.94</v>
      </c>
      <c r="G160" s="218"/>
    </row>
    <row r="161" spans="1:7" ht="19.5" thickBot="1">
      <c r="A161" s="135"/>
      <c r="B161" s="136" t="s">
        <v>31</v>
      </c>
      <c r="C161" s="136"/>
      <c r="D161" s="137"/>
      <c r="E161" s="138"/>
      <c r="F161" s="139">
        <f>F160</f>
        <v>699.94</v>
      </c>
      <c r="G161" s="140"/>
    </row>
    <row r="162" spans="1:7" ht="19.5" thickBot="1">
      <c r="A162" s="141">
        <v>4</v>
      </c>
      <c r="B162" s="142" t="s">
        <v>32</v>
      </c>
      <c r="C162" s="143" t="s">
        <v>33</v>
      </c>
      <c r="D162" s="230">
        <v>3</v>
      </c>
      <c r="E162" s="197"/>
      <c r="F162" s="198">
        <v>5550.1221000000005</v>
      </c>
      <c r="G162" s="147" t="s">
        <v>34</v>
      </c>
    </row>
    <row r="163" spans="1:7" ht="19.5" thickBot="1">
      <c r="A163" s="148">
        <v>5</v>
      </c>
      <c r="B163" s="149" t="s">
        <v>36</v>
      </c>
      <c r="C163" s="150" t="s">
        <v>33</v>
      </c>
      <c r="D163" s="197">
        <v>7.5</v>
      </c>
      <c r="E163" s="197"/>
      <c r="F163" s="199">
        <v>2881.39</v>
      </c>
      <c r="G163" s="153" t="s">
        <v>34</v>
      </c>
    </row>
    <row r="164" spans="1:7" ht="19.5" thickBot="1">
      <c r="A164" s="154"/>
      <c r="B164" s="155" t="s">
        <v>37</v>
      </c>
      <c r="C164" s="156"/>
      <c r="D164" s="156"/>
      <c r="E164" s="157"/>
      <c r="F164" s="158">
        <f>F161+F162+F163</f>
        <v>9131.4521</v>
      </c>
      <c r="G164" s="159"/>
    </row>
    <row r="165" spans="1:7" ht="19.5" thickBot="1">
      <c r="A165" s="160"/>
      <c r="B165" s="161" t="s">
        <v>38</v>
      </c>
      <c r="C165" s="162"/>
      <c r="D165" s="162"/>
      <c r="E165" s="163"/>
      <c r="F165" s="164">
        <f>F164*1.18</f>
        <v>10775.113478</v>
      </c>
      <c r="G165" s="165"/>
    </row>
    <row r="166" spans="1:7" ht="19.5" thickBot="1">
      <c r="A166" s="200" t="s">
        <v>39</v>
      </c>
      <c r="B166" s="201"/>
      <c r="C166" s="201"/>
      <c r="D166" s="202"/>
      <c r="E166" s="201"/>
      <c r="F166" s="201"/>
      <c r="G166" s="203"/>
    </row>
    <row r="167" spans="1:7" ht="18.75">
      <c r="A167" s="204" t="s">
        <v>4</v>
      </c>
      <c r="B167" s="205" t="s">
        <v>5</v>
      </c>
      <c r="C167" s="205" t="s">
        <v>6</v>
      </c>
      <c r="D167" s="205" t="s">
        <v>7</v>
      </c>
      <c r="E167" s="205" t="s">
        <v>8</v>
      </c>
      <c r="F167" s="205" t="s">
        <v>9</v>
      </c>
      <c r="G167" s="206" t="s">
        <v>10</v>
      </c>
    </row>
    <row r="168" spans="1:7" ht="19.5" thickBot="1">
      <c r="A168" s="204"/>
      <c r="B168" s="205" t="s">
        <v>13</v>
      </c>
      <c r="C168" s="205" t="s">
        <v>14</v>
      </c>
      <c r="D168" s="205" t="s">
        <v>15</v>
      </c>
      <c r="E168" s="205"/>
      <c r="F168" s="205"/>
      <c r="G168" s="241"/>
    </row>
    <row r="169" spans="1:7" ht="19.5" thickBot="1">
      <c r="A169" s="276">
        <v>3</v>
      </c>
      <c r="B169" s="727" t="s">
        <v>112</v>
      </c>
      <c r="C169" s="727"/>
      <c r="D169" s="727"/>
      <c r="E169" s="727"/>
      <c r="F169" s="727"/>
      <c r="G169" s="728"/>
    </row>
    <row r="170" spans="1:7" ht="18.75">
      <c r="A170" s="269">
        <v>1</v>
      </c>
      <c r="B170" s="270" t="s">
        <v>314</v>
      </c>
      <c r="C170" s="271" t="s">
        <v>19</v>
      </c>
      <c r="D170" s="271">
        <v>14.3</v>
      </c>
      <c r="E170" s="270">
        <v>344.61</v>
      </c>
      <c r="F170" s="274">
        <f>D170*E170</f>
        <v>4927.923000000001</v>
      </c>
      <c r="G170" s="561" t="s">
        <v>334</v>
      </c>
    </row>
    <row r="171" spans="1:7" ht="19.5" thickBot="1">
      <c r="A171" s="191"/>
      <c r="B171" s="192" t="s">
        <v>55</v>
      </c>
      <c r="C171" s="193" t="s">
        <v>19</v>
      </c>
      <c r="D171" s="193">
        <f>SUM(D170:D170)</f>
        <v>14.3</v>
      </c>
      <c r="E171" s="192"/>
      <c r="F171" s="195">
        <f>SUM(F170:F170)</f>
        <v>4927.923000000001</v>
      </c>
      <c r="G171" s="196"/>
    </row>
    <row r="172" spans="1:7" ht="19.5" thickBot="1">
      <c r="A172" s="176"/>
      <c r="B172" s="177" t="s">
        <v>40</v>
      </c>
      <c r="C172" s="178"/>
      <c r="D172" s="178"/>
      <c r="E172" s="177"/>
      <c r="F172" s="179">
        <f>F171</f>
        <v>4927.923000000001</v>
      </c>
      <c r="G172" s="180"/>
    </row>
    <row r="173" spans="1:7" ht="19.5" thickBot="1">
      <c r="A173" s="181"/>
      <c r="B173" s="182" t="s">
        <v>38</v>
      </c>
      <c r="C173" s="183"/>
      <c r="D173" s="183"/>
      <c r="E173" s="182"/>
      <c r="F173" s="184">
        <f>F172*1.18</f>
        <v>5814.949140000001</v>
      </c>
      <c r="G173" s="185"/>
    </row>
    <row r="174" spans="1:7" ht="18.75">
      <c r="A174" s="186"/>
      <c r="B174" s="187" t="s">
        <v>41</v>
      </c>
      <c r="C174" s="186"/>
      <c r="D174" s="188">
        <f>F164+F172</f>
        <v>14059.375100000001</v>
      </c>
      <c r="E174" s="188"/>
      <c r="F174" s="188"/>
      <c r="G174" s="189"/>
    </row>
    <row r="175" spans="1:7" ht="18.75">
      <c r="A175" s="186"/>
      <c r="B175" s="187" t="s">
        <v>42</v>
      </c>
      <c r="C175" s="186"/>
      <c r="D175" s="696">
        <f>D174*1.18</f>
        <v>16590.062618</v>
      </c>
      <c r="E175" s="696"/>
      <c r="F175" s="696"/>
      <c r="G175" s="189"/>
    </row>
    <row r="176" spans="1:7" ht="20.25">
      <c r="A176" s="699" t="s">
        <v>0</v>
      </c>
      <c r="B176" s="699"/>
      <c r="C176" s="699"/>
      <c r="D176" s="699"/>
      <c r="E176" s="699"/>
      <c r="F176" s="699"/>
      <c r="G176" s="699"/>
    </row>
    <row r="177" spans="1:7" ht="20.25">
      <c r="A177" s="731" t="s">
        <v>313</v>
      </c>
      <c r="B177" s="699"/>
      <c r="C177" s="699"/>
      <c r="D177" s="699"/>
      <c r="E177" s="699"/>
      <c r="F177" s="699"/>
      <c r="G177" s="732"/>
    </row>
    <row r="178" spans="1:7" ht="21" thickBot="1">
      <c r="A178" s="699" t="s">
        <v>85</v>
      </c>
      <c r="B178" s="699"/>
      <c r="C178" s="699"/>
      <c r="D178" s="699"/>
      <c r="E178" s="699"/>
      <c r="F178" s="699"/>
      <c r="G178" s="699"/>
    </row>
    <row r="179" spans="1:7" ht="19.5" thickBot="1">
      <c r="A179" s="708" t="s">
        <v>3</v>
      </c>
      <c r="B179" s="709"/>
      <c r="C179" s="709"/>
      <c r="D179" s="709"/>
      <c r="E179" s="709"/>
      <c r="F179" s="709"/>
      <c r="G179" s="710"/>
    </row>
    <row r="180" spans="1:7" ht="18.75">
      <c r="A180" s="104" t="s">
        <v>4</v>
      </c>
      <c r="B180" s="105" t="s">
        <v>5</v>
      </c>
      <c r="C180" s="105" t="s">
        <v>6</v>
      </c>
      <c r="D180" s="105" t="s">
        <v>7</v>
      </c>
      <c r="E180" s="105" t="s">
        <v>8</v>
      </c>
      <c r="F180" s="105" t="s">
        <v>9</v>
      </c>
      <c r="G180" s="106" t="s">
        <v>10</v>
      </c>
    </row>
    <row r="181" spans="1:7" ht="19.5" thickBot="1">
      <c r="A181" s="107"/>
      <c r="B181" s="108" t="s">
        <v>13</v>
      </c>
      <c r="C181" s="108" t="s">
        <v>14</v>
      </c>
      <c r="D181" s="108" t="s">
        <v>15</v>
      </c>
      <c r="E181" s="108"/>
      <c r="F181" s="108"/>
      <c r="G181" s="109"/>
    </row>
    <row r="182" spans="1:7" ht="18.75">
      <c r="A182" s="562">
        <v>34</v>
      </c>
      <c r="B182" s="563" t="s">
        <v>314</v>
      </c>
      <c r="C182" s="564" t="s">
        <v>22</v>
      </c>
      <c r="D182" s="564">
        <v>1</v>
      </c>
      <c r="E182" s="563">
        <v>73.28</v>
      </c>
      <c r="F182" s="565">
        <f aca="true" t="shared" si="1" ref="F182:F187">D182*E182</f>
        <v>73.28</v>
      </c>
      <c r="G182" s="566" t="s">
        <v>335</v>
      </c>
    </row>
    <row r="183" spans="1:7" ht="18.75">
      <c r="A183" s="427">
        <v>35</v>
      </c>
      <c r="B183" s="428" t="s">
        <v>314</v>
      </c>
      <c r="C183" s="429" t="s">
        <v>22</v>
      </c>
      <c r="D183" s="429">
        <v>1</v>
      </c>
      <c r="E183" s="428">
        <v>699.94</v>
      </c>
      <c r="F183" s="284">
        <f t="shared" si="1"/>
        <v>699.94</v>
      </c>
      <c r="G183" s="430" t="s">
        <v>336</v>
      </c>
    </row>
    <row r="184" spans="1:7" ht="18.75">
      <c r="A184" s="427">
        <v>36</v>
      </c>
      <c r="B184" s="428" t="s">
        <v>314</v>
      </c>
      <c r="C184" s="429" t="s">
        <v>22</v>
      </c>
      <c r="D184" s="429">
        <v>4</v>
      </c>
      <c r="E184" s="428">
        <v>423.61</v>
      </c>
      <c r="F184" s="284">
        <f t="shared" si="1"/>
        <v>1694.44</v>
      </c>
      <c r="G184" s="430" t="s">
        <v>337</v>
      </c>
    </row>
    <row r="185" spans="1:7" ht="18.75">
      <c r="A185" s="427">
        <v>37</v>
      </c>
      <c r="B185" s="428" t="s">
        <v>314</v>
      </c>
      <c r="C185" s="429" t="s">
        <v>49</v>
      </c>
      <c r="D185" s="429">
        <v>2.1</v>
      </c>
      <c r="E185" s="428">
        <v>128.59</v>
      </c>
      <c r="F185" s="284">
        <f t="shared" si="1"/>
        <v>270.03900000000004</v>
      </c>
      <c r="G185" s="430" t="s">
        <v>338</v>
      </c>
    </row>
    <row r="186" spans="1:7" ht="18.75">
      <c r="A186" s="427">
        <v>38</v>
      </c>
      <c r="B186" s="428" t="s">
        <v>314</v>
      </c>
      <c r="C186" s="429" t="s">
        <v>19</v>
      </c>
      <c r="D186" s="429">
        <v>3.6</v>
      </c>
      <c r="E186" s="428">
        <v>97.57</v>
      </c>
      <c r="F186" s="284">
        <f t="shared" si="1"/>
        <v>351.252</v>
      </c>
      <c r="G186" s="430" t="s">
        <v>339</v>
      </c>
    </row>
    <row r="187" spans="1:7" ht="19.5" thickBot="1">
      <c r="A187" s="567"/>
      <c r="B187" s="568" t="s">
        <v>21</v>
      </c>
      <c r="C187" s="569" t="s">
        <v>22</v>
      </c>
      <c r="D187" s="569">
        <v>2</v>
      </c>
      <c r="E187" s="570">
        <v>16.12</v>
      </c>
      <c r="F187" s="571">
        <f t="shared" si="1"/>
        <v>32.24</v>
      </c>
      <c r="G187" s="572" t="s">
        <v>339</v>
      </c>
    </row>
    <row r="188" spans="1:7" ht="19.5" thickBot="1">
      <c r="A188" s="285"/>
      <c r="B188" s="286" t="s">
        <v>30</v>
      </c>
      <c r="C188" s="286"/>
      <c r="D188" s="287"/>
      <c r="E188" s="286"/>
      <c r="F188" s="288">
        <f>SUM(F182:F187)</f>
        <v>3121.191</v>
      </c>
      <c r="G188" s="289"/>
    </row>
    <row r="189" spans="1:7" ht="19.5" thickBot="1">
      <c r="A189" s="290"/>
      <c r="B189" s="286" t="s">
        <v>31</v>
      </c>
      <c r="C189" s="286"/>
      <c r="D189" s="286"/>
      <c r="E189" s="286"/>
      <c r="F189" s="288">
        <f>F188</f>
        <v>3121.191</v>
      </c>
      <c r="G189" s="291"/>
    </row>
    <row r="190" spans="1:7" ht="19.5" thickBot="1">
      <c r="A190" s="292">
        <v>6</v>
      </c>
      <c r="B190" s="293" t="s">
        <v>32</v>
      </c>
      <c r="C190" s="287" t="s">
        <v>33</v>
      </c>
      <c r="D190" s="294">
        <v>9.5</v>
      </c>
      <c r="E190" s="286"/>
      <c r="F190" s="436">
        <v>12941.951649999999</v>
      </c>
      <c r="G190" s="291" t="s">
        <v>34</v>
      </c>
    </row>
    <row r="191" spans="1:7" ht="19.5" thickBot="1">
      <c r="A191" s="296">
        <v>7</v>
      </c>
      <c r="B191" s="297" t="s">
        <v>36</v>
      </c>
      <c r="C191" s="298" t="s">
        <v>33</v>
      </c>
      <c r="D191" s="298">
        <v>5</v>
      </c>
      <c r="E191" s="299"/>
      <c r="F191" s="437">
        <v>2376.71</v>
      </c>
      <c r="G191" s="300" t="s">
        <v>34</v>
      </c>
    </row>
    <row r="192" spans="1:7" ht="19.5" thickBot="1">
      <c r="A192" s="290"/>
      <c r="B192" s="301" t="s">
        <v>37</v>
      </c>
      <c r="C192" s="286"/>
      <c r="D192" s="286"/>
      <c r="E192" s="286"/>
      <c r="F192" s="302">
        <f>F189+F190+F191</f>
        <v>18439.852649999997</v>
      </c>
      <c r="G192" s="291"/>
    </row>
    <row r="193" spans="1:7" ht="19.5" thickBot="1">
      <c r="A193" s="290"/>
      <c r="B193" s="286" t="s">
        <v>38</v>
      </c>
      <c r="C193" s="286"/>
      <c r="D193" s="286"/>
      <c r="E193" s="286"/>
      <c r="F193" s="288">
        <f>F192*1.18</f>
        <v>21759.026126999994</v>
      </c>
      <c r="G193" s="291"/>
    </row>
    <row r="194" spans="1:7" ht="19.5" thickBot="1">
      <c r="A194" s="200" t="s">
        <v>39</v>
      </c>
      <c r="B194" s="201"/>
      <c r="C194" s="201"/>
      <c r="D194" s="202"/>
      <c r="E194" s="201"/>
      <c r="F194" s="201"/>
      <c r="G194" s="203"/>
    </row>
    <row r="195" spans="1:7" ht="12.75">
      <c r="A195" s="714" t="s">
        <v>4</v>
      </c>
      <c r="B195" s="716" t="s">
        <v>90</v>
      </c>
      <c r="C195" s="718" t="s">
        <v>91</v>
      </c>
      <c r="D195" s="720" t="s">
        <v>92</v>
      </c>
      <c r="E195" s="718" t="s">
        <v>8</v>
      </c>
      <c r="F195" s="718" t="s">
        <v>9</v>
      </c>
      <c r="G195" s="706" t="s">
        <v>10</v>
      </c>
    </row>
    <row r="196" spans="1:7" ht="13.5" thickBot="1">
      <c r="A196" s="715"/>
      <c r="B196" s="717"/>
      <c r="C196" s="719"/>
      <c r="D196" s="721"/>
      <c r="E196" s="719"/>
      <c r="F196" s="719"/>
      <c r="G196" s="707"/>
    </row>
    <row r="197" spans="1:7" ht="19.5" thickBot="1">
      <c r="A197" s="292">
        <v>1</v>
      </c>
      <c r="B197" s="293" t="s">
        <v>68</v>
      </c>
      <c r="C197" s="293"/>
      <c r="D197" s="293"/>
      <c r="E197" s="286"/>
      <c r="F197" s="286"/>
      <c r="G197" s="291"/>
    </row>
    <row r="198" spans="1:7" ht="19.5" thickBot="1">
      <c r="A198" s="427">
        <v>4</v>
      </c>
      <c r="B198" s="428" t="s">
        <v>314</v>
      </c>
      <c r="C198" s="428" t="s">
        <v>19</v>
      </c>
      <c r="D198" s="428">
        <v>4.5</v>
      </c>
      <c r="E198" s="428">
        <v>473.54</v>
      </c>
      <c r="F198" s="552">
        <v>2130.93</v>
      </c>
      <c r="G198" s="430" t="s">
        <v>93</v>
      </c>
    </row>
    <row r="199" spans="1:7" ht="19.5" thickBot="1">
      <c r="A199" s="176"/>
      <c r="B199" s="286" t="s">
        <v>55</v>
      </c>
      <c r="C199" s="286"/>
      <c r="D199" s="286"/>
      <c r="E199" s="286"/>
      <c r="F199" s="288">
        <f>SUM(F198:F198)</f>
        <v>2130.93</v>
      </c>
      <c r="G199" s="291"/>
    </row>
    <row r="200" spans="1:7" ht="19.5" thickBot="1">
      <c r="A200" s="292">
        <v>2</v>
      </c>
      <c r="B200" s="293" t="s">
        <v>112</v>
      </c>
      <c r="C200" s="777"/>
      <c r="D200" s="778"/>
      <c r="E200" s="778"/>
      <c r="F200" s="778"/>
      <c r="G200" s="779"/>
    </row>
    <row r="201" spans="1:7" ht="19.5" thickBot="1">
      <c r="A201" s="573">
        <v>1</v>
      </c>
      <c r="B201" s="574" t="s">
        <v>314</v>
      </c>
      <c r="C201" s="574" t="s">
        <v>19</v>
      </c>
      <c r="D201" s="574">
        <v>15</v>
      </c>
      <c r="E201" s="574">
        <v>344.61</v>
      </c>
      <c r="F201" s="575">
        <v>5169.15</v>
      </c>
      <c r="G201" s="576" t="s">
        <v>340</v>
      </c>
    </row>
    <row r="202" spans="1:7" ht="19.5" thickBot="1">
      <c r="A202" s="176"/>
      <c r="B202" s="286" t="s">
        <v>55</v>
      </c>
      <c r="C202" s="286" t="s">
        <v>19</v>
      </c>
      <c r="D202" s="286">
        <v>15</v>
      </c>
      <c r="E202" s="286"/>
      <c r="F202" s="288">
        <f>SUM(F201)</f>
        <v>5169.15</v>
      </c>
      <c r="G202" s="291"/>
    </row>
    <row r="203" spans="1:7" ht="19.5" thickBot="1">
      <c r="A203" s="290"/>
      <c r="B203" s="301" t="s">
        <v>40</v>
      </c>
      <c r="C203" s="286"/>
      <c r="D203" s="286"/>
      <c r="E203" s="286"/>
      <c r="F203" s="302">
        <f>F199+F202</f>
        <v>7300.08</v>
      </c>
      <c r="G203" s="291"/>
    </row>
    <row r="204" spans="1:7" ht="19.5" thickBot="1">
      <c r="A204" s="290"/>
      <c r="B204" s="286" t="s">
        <v>38</v>
      </c>
      <c r="C204" s="286"/>
      <c r="D204" s="286"/>
      <c r="E204" s="286"/>
      <c r="F204" s="288">
        <f>F203*1.18</f>
        <v>8614.0944</v>
      </c>
      <c r="G204" s="291"/>
    </row>
    <row r="205" spans="1:7" ht="18.75">
      <c r="A205" s="187"/>
      <c r="B205" s="187" t="s">
        <v>41</v>
      </c>
      <c r="C205" s="187"/>
      <c r="D205" s="307"/>
      <c r="E205" s="308">
        <f>F203+F192</f>
        <v>25739.932649999995</v>
      </c>
      <c r="F205" s="187"/>
      <c r="G205" s="187"/>
    </row>
    <row r="206" spans="1:7" ht="18.75">
      <c r="A206" s="187"/>
      <c r="B206" s="187" t="s">
        <v>42</v>
      </c>
      <c r="C206" s="187"/>
      <c r="D206" s="307">
        <f>E205*1.18</f>
        <v>30373.120526999992</v>
      </c>
      <c r="E206" s="187"/>
      <c r="F206" s="187"/>
      <c r="G206" s="187"/>
    </row>
    <row r="207" spans="1:7" ht="20.25">
      <c r="A207" s="699" t="s">
        <v>0</v>
      </c>
      <c r="B207" s="699"/>
      <c r="C207" s="699"/>
      <c r="D207" s="699"/>
      <c r="E207" s="699"/>
      <c r="F207" s="699"/>
      <c r="G207" s="699"/>
    </row>
    <row r="208" spans="1:7" ht="20.25">
      <c r="A208" s="731" t="s">
        <v>313</v>
      </c>
      <c r="B208" s="699"/>
      <c r="C208" s="699"/>
      <c r="D208" s="699"/>
      <c r="E208" s="699"/>
      <c r="F208" s="699"/>
      <c r="G208" s="732"/>
    </row>
    <row r="209" spans="1:7" ht="21" thickBot="1">
      <c r="A209" s="699" t="s">
        <v>94</v>
      </c>
      <c r="B209" s="699"/>
      <c r="C209" s="699"/>
      <c r="D209" s="699"/>
      <c r="E209" s="699"/>
      <c r="F209" s="699"/>
      <c r="G209" s="699"/>
    </row>
    <row r="210" spans="1:7" ht="19.5" thickBot="1">
      <c r="A210" s="700" t="s">
        <v>3</v>
      </c>
      <c r="B210" s="701"/>
      <c r="C210" s="701"/>
      <c r="D210" s="701"/>
      <c r="E210" s="701"/>
      <c r="F210" s="701"/>
      <c r="G210" s="702"/>
    </row>
    <row r="211" spans="1:7" ht="18.75">
      <c r="A211" s="104" t="s">
        <v>4</v>
      </c>
      <c r="B211" s="105" t="s">
        <v>5</v>
      </c>
      <c r="C211" s="105" t="s">
        <v>6</v>
      </c>
      <c r="D211" s="105" t="s">
        <v>7</v>
      </c>
      <c r="E211" s="105" t="s">
        <v>8</v>
      </c>
      <c r="F211" s="105" t="s">
        <v>9</v>
      </c>
      <c r="G211" s="106" t="s">
        <v>10</v>
      </c>
    </row>
    <row r="212" spans="1:7" ht="19.5" thickBot="1">
      <c r="A212" s="107"/>
      <c r="B212" s="108" t="s">
        <v>13</v>
      </c>
      <c r="C212" s="108" t="s">
        <v>14</v>
      </c>
      <c r="D212" s="108" t="s">
        <v>15</v>
      </c>
      <c r="E212" s="108"/>
      <c r="F212" s="108"/>
      <c r="G212" s="109"/>
    </row>
    <row r="213" spans="1:7" ht="19.5" thickBot="1">
      <c r="A213" s="219">
        <v>2</v>
      </c>
      <c r="B213" s="697" t="s">
        <v>16</v>
      </c>
      <c r="C213" s="697"/>
      <c r="D213" s="697"/>
      <c r="E213" s="697"/>
      <c r="F213" s="697"/>
      <c r="G213" s="698"/>
    </row>
    <row r="214" spans="1:7" ht="18.75">
      <c r="A214" s="117" t="s">
        <v>250</v>
      </c>
      <c r="B214" s="553" t="s">
        <v>314</v>
      </c>
      <c r="C214" s="210" t="s">
        <v>19</v>
      </c>
      <c r="D214" s="210">
        <v>1.8</v>
      </c>
      <c r="E214" s="209">
        <v>1184.04</v>
      </c>
      <c r="F214" s="212">
        <f>D214*E214</f>
        <v>2131.272</v>
      </c>
      <c r="G214" s="457" t="s">
        <v>341</v>
      </c>
    </row>
    <row r="215" spans="1:7" ht="19.5" thickBot="1">
      <c r="A215" s="117" t="s">
        <v>342</v>
      </c>
      <c r="B215" s="553" t="s">
        <v>314</v>
      </c>
      <c r="C215" s="577" t="s">
        <v>22</v>
      </c>
      <c r="D215" s="577">
        <v>1</v>
      </c>
      <c r="E215" s="578">
        <v>3422.77</v>
      </c>
      <c r="F215" s="579">
        <f>D215*E215</f>
        <v>3422.77</v>
      </c>
      <c r="G215" s="457" t="s">
        <v>343</v>
      </c>
    </row>
    <row r="216" spans="1:7" ht="19.5" thickBot="1">
      <c r="A216" s="214"/>
      <c r="B216" s="215" t="s">
        <v>30</v>
      </c>
      <c r="C216" s="216" t="s">
        <v>22</v>
      </c>
      <c r="D216" s="229"/>
      <c r="E216" s="215"/>
      <c r="F216" s="217">
        <f>SUM(F214:F215)</f>
        <v>5554.0419999999995</v>
      </c>
      <c r="G216" s="218"/>
    </row>
    <row r="217" spans="1:7" ht="19.5" thickBot="1">
      <c r="A217" s="316"/>
      <c r="B217" s="317" t="s">
        <v>31</v>
      </c>
      <c r="C217" s="317"/>
      <c r="D217" s="193"/>
      <c r="E217" s="317"/>
      <c r="F217" s="195">
        <f>F216</f>
        <v>5554.0419999999995</v>
      </c>
      <c r="G217" s="318"/>
    </row>
    <row r="218" spans="1:7" ht="19.5" thickBot="1">
      <c r="A218" s="319">
        <v>5</v>
      </c>
      <c r="B218" s="320" t="s">
        <v>32</v>
      </c>
      <c r="C218" s="321" t="s">
        <v>33</v>
      </c>
      <c r="D218" s="322"/>
      <c r="E218" s="322"/>
      <c r="F218" s="323"/>
      <c r="G218" s="324" t="s">
        <v>34</v>
      </c>
    </row>
    <row r="219" spans="1:7" ht="19.5" thickBot="1">
      <c r="A219" s="148">
        <v>6</v>
      </c>
      <c r="B219" s="149" t="s">
        <v>36</v>
      </c>
      <c r="C219" s="150" t="s">
        <v>33</v>
      </c>
      <c r="D219" s="197">
        <v>7</v>
      </c>
      <c r="E219" s="197"/>
      <c r="F219" s="199">
        <v>7364.08</v>
      </c>
      <c r="G219" s="153" t="s">
        <v>34</v>
      </c>
    </row>
    <row r="220" spans="1:7" ht="19.5" thickBot="1">
      <c r="A220" s="154"/>
      <c r="B220" s="155" t="s">
        <v>37</v>
      </c>
      <c r="C220" s="156"/>
      <c r="D220" s="156"/>
      <c r="E220" s="157"/>
      <c r="F220" s="158">
        <f>F217+F218+F219</f>
        <v>12918.122</v>
      </c>
      <c r="G220" s="159"/>
    </row>
    <row r="221" spans="1:7" ht="19.5" thickBot="1">
      <c r="A221" s="160"/>
      <c r="B221" s="161" t="s">
        <v>38</v>
      </c>
      <c r="C221" s="162"/>
      <c r="D221" s="162"/>
      <c r="E221" s="163"/>
      <c r="F221" s="164">
        <f>F220*1.18</f>
        <v>15243.38396</v>
      </c>
      <c r="G221" s="165"/>
    </row>
    <row r="222" spans="1:7" ht="19.5" thickBot="1">
      <c r="A222" s="200" t="s">
        <v>39</v>
      </c>
      <c r="B222" s="201"/>
      <c r="C222" s="201"/>
      <c r="D222" s="202"/>
      <c r="E222" s="201"/>
      <c r="F222" s="201"/>
      <c r="G222" s="203"/>
    </row>
    <row r="223" spans="1:7" ht="18.75">
      <c r="A223" s="204" t="s">
        <v>4</v>
      </c>
      <c r="B223" s="205" t="s">
        <v>5</v>
      </c>
      <c r="C223" s="205" t="s">
        <v>6</v>
      </c>
      <c r="D223" s="205" t="s">
        <v>7</v>
      </c>
      <c r="E223" s="205" t="s">
        <v>8</v>
      </c>
      <c r="F223" s="205" t="s">
        <v>9</v>
      </c>
      <c r="G223" s="206" t="s">
        <v>10</v>
      </c>
    </row>
    <row r="224" spans="1:7" ht="19.5" thickBot="1">
      <c r="A224" s="204"/>
      <c r="B224" s="205" t="s">
        <v>13</v>
      </c>
      <c r="C224" s="205" t="s">
        <v>14</v>
      </c>
      <c r="D224" s="205" t="s">
        <v>15</v>
      </c>
      <c r="E224" s="205"/>
      <c r="F224" s="205"/>
      <c r="G224" s="241"/>
    </row>
    <row r="225" spans="1:7" ht="19.5" thickBot="1">
      <c r="A225" s="141">
        <v>4</v>
      </c>
      <c r="B225" s="760" t="s">
        <v>344</v>
      </c>
      <c r="C225" s="704"/>
      <c r="D225" s="704"/>
      <c r="E225" s="704"/>
      <c r="F225" s="704"/>
      <c r="G225" s="705"/>
    </row>
    <row r="226" spans="1:7" ht="19.5" thickBot="1">
      <c r="A226" s="408">
        <v>1</v>
      </c>
      <c r="B226" s="580" t="s">
        <v>314</v>
      </c>
      <c r="C226" s="410" t="s">
        <v>22</v>
      </c>
      <c r="D226" s="410">
        <v>17</v>
      </c>
      <c r="E226" s="409">
        <v>87.81</v>
      </c>
      <c r="F226" s="413">
        <f>D226*E226</f>
        <v>1492.77</v>
      </c>
      <c r="G226" s="414" t="s">
        <v>345</v>
      </c>
    </row>
    <row r="227" spans="1:7" ht="19.5" thickBot="1">
      <c r="A227" s="331"/>
      <c r="B227" s="332" t="s">
        <v>55</v>
      </c>
      <c r="C227" s="216" t="s">
        <v>22</v>
      </c>
      <c r="D227" s="216">
        <f>SUM(D226:D226)</f>
        <v>17</v>
      </c>
      <c r="E227" s="332"/>
      <c r="F227" s="217">
        <f>SUM(F226:F226)</f>
        <v>1492.77</v>
      </c>
      <c r="G227" s="333"/>
    </row>
    <row r="228" spans="1:7" ht="19.5" thickBot="1">
      <c r="A228" s="334"/>
      <c r="B228" s="335" t="s">
        <v>40</v>
      </c>
      <c r="C228" s="336"/>
      <c r="D228" s="336"/>
      <c r="E228" s="335"/>
      <c r="F228" s="337">
        <f>F227</f>
        <v>1492.77</v>
      </c>
      <c r="G228" s="338"/>
    </row>
    <row r="229" spans="1:7" ht="19.5" thickBot="1">
      <c r="A229" s="181"/>
      <c r="B229" s="182" t="s">
        <v>38</v>
      </c>
      <c r="C229" s="183"/>
      <c r="D229" s="183"/>
      <c r="E229" s="182"/>
      <c r="F229" s="184">
        <f>F228*1.18</f>
        <v>1761.4686</v>
      </c>
      <c r="G229" s="185"/>
    </row>
    <row r="230" spans="1:7" ht="18.75">
      <c r="A230" s="186"/>
      <c r="B230" s="187" t="s">
        <v>41</v>
      </c>
      <c r="C230" s="186"/>
      <c r="D230" s="188">
        <f>F220+F228</f>
        <v>14410.892</v>
      </c>
      <c r="E230" s="188"/>
      <c r="F230" s="188"/>
      <c r="G230" s="189"/>
    </row>
    <row r="231" spans="1:7" ht="18.75">
      <c r="A231" s="186"/>
      <c r="B231" s="187" t="s">
        <v>42</v>
      </c>
      <c r="C231" s="186"/>
      <c r="D231" s="696">
        <f>D230*1.18</f>
        <v>17004.85256</v>
      </c>
      <c r="E231" s="696"/>
      <c r="F231" s="696"/>
      <c r="G231" s="189"/>
    </row>
    <row r="232" spans="1:7" ht="20.25">
      <c r="A232" s="699" t="s">
        <v>0</v>
      </c>
      <c r="B232" s="699"/>
      <c r="C232" s="699"/>
      <c r="D232" s="699"/>
      <c r="E232" s="699"/>
      <c r="F232" s="699"/>
      <c r="G232" s="699"/>
    </row>
    <row r="233" spans="1:7" ht="20.25">
      <c r="A233" s="731" t="s">
        <v>313</v>
      </c>
      <c r="B233" s="699"/>
      <c r="C233" s="699"/>
      <c r="D233" s="699"/>
      <c r="E233" s="699"/>
      <c r="F233" s="699"/>
      <c r="G233" s="732"/>
    </row>
    <row r="234" spans="1:7" ht="21" thickBot="1">
      <c r="A234" s="699" t="s">
        <v>100</v>
      </c>
      <c r="B234" s="699"/>
      <c r="C234" s="699"/>
      <c r="D234" s="699"/>
      <c r="E234" s="699"/>
      <c r="F234" s="699"/>
      <c r="G234" s="699"/>
    </row>
    <row r="235" spans="1:7" ht="19.5" thickBot="1">
      <c r="A235" s="700" t="s">
        <v>3</v>
      </c>
      <c r="B235" s="701"/>
      <c r="C235" s="701"/>
      <c r="D235" s="701"/>
      <c r="E235" s="701"/>
      <c r="F235" s="701"/>
      <c r="G235" s="702"/>
    </row>
    <row r="236" spans="1:7" ht="18.75">
      <c r="A236" s="104" t="s">
        <v>4</v>
      </c>
      <c r="B236" s="105" t="s">
        <v>5</v>
      </c>
      <c r="C236" s="105" t="s">
        <v>6</v>
      </c>
      <c r="D236" s="105" t="s">
        <v>7</v>
      </c>
      <c r="E236" s="105" t="s">
        <v>8</v>
      </c>
      <c r="F236" s="105" t="s">
        <v>9</v>
      </c>
      <c r="G236" s="106" t="s">
        <v>10</v>
      </c>
    </row>
    <row r="237" spans="1:7" ht="19.5" thickBot="1">
      <c r="A237" s="339"/>
      <c r="B237" s="340" t="s">
        <v>13</v>
      </c>
      <c r="C237" s="340" t="s">
        <v>14</v>
      </c>
      <c r="D237" s="340" t="s">
        <v>15</v>
      </c>
      <c r="E237" s="340"/>
      <c r="F237" s="340"/>
      <c r="G237" s="341"/>
    </row>
    <row r="238" spans="1:7" ht="19.5" thickBot="1">
      <c r="A238" s="219">
        <v>2</v>
      </c>
      <c r="B238" s="697" t="s">
        <v>16</v>
      </c>
      <c r="C238" s="697"/>
      <c r="D238" s="697"/>
      <c r="E238" s="697"/>
      <c r="F238" s="697"/>
      <c r="G238" s="698"/>
    </row>
    <row r="239" spans="1:7" ht="18.75">
      <c r="A239" s="117" t="s">
        <v>162</v>
      </c>
      <c r="B239" s="342" t="s">
        <v>314</v>
      </c>
      <c r="C239" s="124" t="s">
        <v>22</v>
      </c>
      <c r="D239" s="124">
        <v>1</v>
      </c>
      <c r="E239" s="125">
        <v>273.67</v>
      </c>
      <c r="F239" s="126">
        <f>D239*E239</f>
        <v>273.67</v>
      </c>
      <c r="G239" s="311" t="s">
        <v>346</v>
      </c>
    </row>
    <row r="240" spans="1:7" ht="18.75">
      <c r="A240" s="117" t="s">
        <v>164</v>
      </c>
      <c r="B240" s="342" t="s">
        <v>314</v>
      </c>
      <c r="C240" s="124" t="s">
        <v>19</v>
      </c>
      <c r="D240" s="124">
        <v>0.5</v>
      </c>
      <c r="E240" s="125">
        <v>1016.43</v>
      </c>
      <c r="F240" s="126">
        <f>D240*E240</f>
        <v>508.215</v>
      </c>
      <c r="G240" s="311" t="s">
        <v>347</v>
      </c>
    </row>
    <row r="241" spans="1:7" ht="19.5" thickBot="1">
      <c r="A241" s="117" t="s">
        <v>150</v>
      </c>
      <c r="B241" s="342" t="s">
        <v>314</v>
      </c>
      <c r="C241" s="124" t="s">
        <v>22</v>
      </c>
      <c r="D241" s="228">
        <v>1</v>
      </c>
      <c r="E241" s="125">
        <v>698.48</v>
      </c>
      <c r="F241" s="126">
        <f>D241*E241</f>
        <v>698.48</v>
      </c>
      <c r="G241" s="311" t="s">
        <v>348</v>
      </c>
    </row>
    <row r="242" spans="1:7" ht="19.5" thickBot="1">
      <c r="A242" s="345"/>
      <c r="B242" s="346" t="s">
        <v>30</v>
      </c>
      <c r="C242" s="143" t="s">
        <v>22</v>
      </c>
      <c r="D242" s="347"/>
      <c r="E242" s="346"/>
      <c r="F242" s="348">
        <f>SUM(F239:F241)</f>
        <v>1480.365</v>
      </c>
      <c r="G242" s="349"/>
    </row>
    <row r="243" spans="1:7" ht="19.5" thickBot="1">
      <c r="A243" s="350"/>
      <c r="B243" s="351" t="s">
        <v>31</v>
      </c>
      <c r="C243" s="351"/>
      <c r="D243" s="143"/>
      <c r="E243" s="351"/>
      <c r="F243" s="348">
        <f>F242</f>
        <v>1480.365</v>
      </c>
      <c r="G243" s="352"/>
    </row>
    <row r="244" spans="1:7" ht="19.5" thickBot="1">
      <c r="A244" s="353">
        <v>4</v>
      </c>
      <c r="B244" s="320" t="s">
        <v>32</v>
      </c>
      <c r="C244" s="321" t="s">
        <v>33</v>
      </c>
      <c r="D244" s="496">
        <v>0</v>
      </c>
      <c r="E244" s="354"/>
      <c r="F244" s="355">
        <v>1176.42</v>
      </c>
      <c r="G244" s="324" t="s">
        <v>34</v>
      </c>
    </row>
    <row r="245" spans="1:7" ht="19.5" thickBot="1">
      <c r="A245" s="148">
        <v>5</v>
      </c>
      <c r="B245" s="149" t="s">
        <v>36</v>
      </c>
      <c r="C245" s="150" t="s">
        <v>33</v>
      </c>
      <c r="D245" s="356"/>
      <c r="E245" s="356"/>
      <c r="F245" s="357">
        <v>4093.6600000000003</v>
      </c>
      <c r="G245" s="153" t="s">
        <v>34</v>
      </c>
    </row>
    <row r="246" spans="1:7" ht="19.5" thickBot="1">
      <c r="A246" s="154"/>
      <c r="B246" s="155" t="s">
        <v>37</v>
      </c>
      <c r="C246" s="156"/>
      <c r="D246" s="156"/>
      <c r="E246" s="157"/>
      <c r="F246" s="158">
        <f>F243+F244+F245</f>
        <v>6750.445</v>
      </c>
      <c r="G246" s="159"/>
    </row>
    <row r="247" spans="1:7" ht="19.5" thickBot="1">
      <c r="A247" s="160"/>
      <c r="B247" s="161" t="s">
        <v>38</v>
      </c>
      <c r="C247" s="162"/>
      <c r="D247" s="162"/>
      <c r="E247" s="163"/>
      <c r="F247" s="164">
        <f>F246*1.18</f>
        <v>7965.525099999999</v>
      </c>
      <c r="G247" s="165"/>
    </row>
    <row r="248" spans="1:7" ht="19.5" thickBot="1">
      <c r="A248" s="200" t="s">
        <v>39</v>
      </c>
      <c r="B248" s="201"/>
      <c r="C248" s="201"/>
      <c r="D248" s="202"/>
      <c r="E248" s="201"/>
      <c r="F248" s="201"/>
      <c r="G248" s="203"/>
    </row>
    <row r="249" spans="1:7" ht="18.75">
      <c r="A249" s="204" t="s">
        <v>4</v>
      </c>
      <c r="B249" s="205" t="s">
        <v>5</v>
      </c>
      <c r="C249" s="205" t="s">
        <v>6</v>
      </c>
      <c r="D249" s="205" t="s">
        <v>7</v>
      </c>
      <c r="E249" s="205" t="s">
        <v>8</v>
      </c>
      <c r="F249" s="205" t="s">
        <v>9</v>
      </c>
      <c r="G249" s="206" t="s">
        <v>10</v>
      </c>
    </row>
    <row r="250" spans="1:7" ht="19.5" thickBot="1">
      <c r="A250" s="204"/>
      <c r="B250" s="205" t="s">
        <v>13</v>
      </c>
      <c r="C250" s="205" t="s">
        <v>14</v>
      </c>
      <c r="D250" s="205" t="s">
        <v>15</v>
      </c>
      <c r="E250" s="205"/>
      <c r="F250" s="205"/>
      <c r="G250" s="241"/>
    </row>
    <row r="251" spans="1:7" ht="18.75">
      <c r="A251" s="368">
        <v>1</v>
      </c>
      <c r="B251" s="689" t="s">
        <v>68</v>
      </c>
      <c r="C251" s="689"/>
      <c r="D251" s="689"/>
      <c r="E251" s="689"/>
      <c r="F251" s="689"/>
      <c r="G251" s="690"/>
    </row>
    <row r="252" spans="1:7" ht="19.5" thickBot="1">
      <c r="A252" s="376">
        <v>4</v>
      </c>
      <c r="B252" s="342" t="s">
        <v>314</v>
      </c>
      <c r="C252" s="124" t="s">
        <v>19</v>
      </c>
      <c r="D252" s="422">
        <v>0.5</v>
      </c>
      <c r="E252" s="581">
        <v>125.61</v>
      </c>
      <c r="F252" s="382">
        <f>D252*E252</f>
        <v>62.805</v>
      </c>
      <c r="G252" s="311" t="s">
        <v>349</v>
      </c>
    </row>
    <row r="253" spans="1:7" ht="19.5" thickBot="1">
      <c r="A253" s="345"/>
      <c r="B253" s="346" t="s">
        <v>55</v>
      </c>
      <c r="C253" s="143" t="s">
        <v>19</v>
      </c>
      <c r="D253" s="582">
        <f>SUM(D252:D252)</f>
        <v>0.5</v>
      </c>
      <c r="E253" s="346"/>
      <c r="F253" s="348">
        <f>SUM(F252:F252)</f>
        <v>62.805</v>
      </c>
      <c r="G253" s="349"/>
    </row>
    <row r="254" spans="1:7" ht="19.5" thickBot="1">
      <c r="A254" s="358"/>
      <c r="B254" s="359" t="s">
        <v>40</v>
      </c>
      <c r="C254" s="360"/>
      <c r="D254" s="360"/>
      <c r="E254" s="359"/>
      <c r="F254" s="361">
        <f>F253</f>
        <v>62.805</v>
      </c>
      <c r="G254" s="362"/>
    </row>
    <row r="255" spans="1:7" ht="19.5" thickBot="1">
      <c r="A255" s="181"/>
      <c r="B255" s="182" t="s">
        <v>38</v>
      </c>
      <c r="C255" s="183"/>
      <c r="D255" s="183"/>
      <c r="E255" s="182"/>
      <c r="F255" s="184">
        <f>F254*1.18</f>
        <v>74.1099</v>
      </c>
      <c r="G255" s="185"/>
    </row>
    <row r="256" spans="1:7" ht="18.75">
      <c r="A256" s="186"/>
      <c r="B256" s="187" t="s">
        <v>41</v>
      </c>
      <c r="C256" s="186"/>
      <c r="D256" s="188">
        <f>F246+F254</f>
        <v>6813.25</v>
      </c>
      <c r="E256" s="188"/>
      <c r="F256" s="188"/>
      <c r="G256" s="189"/>
    </row>
    <row r="257" spans="1:7" ht="18.75">
      <c r="A257" s="186"/>
      <c r="B257" s="187" t="s">
        <v>42</v>
      </c>
      <c r="C257" s="186"/>
      <c r="D257" s="696">
        <f>D256*1.18</f>
        <v>8039.634999999999</v>
      </c>
      <c r="E257" s="696"/>
      <c r="F257" s="696"/>
      <c r="G257" s="189"/>
    </row>
    <row r="258" spans="1:7" ht="20.25">
      <c r="A258" s="699" t="s">
        <v>0</v>
      </c>
      <c r="B258" s="699"/>
      <c r="C258" s="699"/>
      <c r="D258" s="699"/>
      <c r="E258" s="699"/>
      <c r="F258" s="699"/>
      <c r="G258" s="699"/>
    </row>
    <row r="259" spans="1:7" ht="20.25">
      <c r="A259" s="731" t="s">
        <v>313</v>
      </c>
      <c r="B259" s="699"/>
      <c r="C259" s="699"/>
      <c r="D259" s="699"/>
      <c r="E259" s="699"/>
      <c r="F259" s="699"/>
      <c r="G259" s="732"/>
    </row>
    <row r="260" spans="1:7" ht="21" thickBot="1">
      <c r="A260" s="699" t="s">
        <v>111</v>
      </c>
      <c r="B260" s="699"/>
      <c r="C260" s="699"/>
      <c r="D260" s="699"/>
      <c r="E260" s="699"/>
      <c r="F260" s="699"/>
      <c r="G260" s="699"/>
    </row>
    <row r="261" spans="1:7" ht="19.5" thickBot="1">
      <c r="A261" s="700" t="s">
        <v>3</v>
      </c>
      <c r="B261" s="701"/>
      <c r="C261" s="701"/>
      <c r="D261" s="701"/>
      <c r="E261" s="701"/>
      <c r="F261" s="701"/>
      <c r="G261" s="702"/>
    </row>
    <row r="262" spans="1:7" ht="18.75">
      <c r="A262" s="104" t="s">
        <v>4</v>
      </c>
      <c r="B262" s="105" t="s">
        <v>5</v>
      </c>
      <c r="C262" s="105" t="s">
        <v>6</v>
      </c>
      <c r="D262" s="105" t="s">
        <v>7</v>
      </c>
      <c r="E262" s="105" t="s">
        <v>8</v>
      </c>
      <c r="F262" s="105" t="s">
        <v>9</v>
      </c>
      <c r="G262" s="106" t="s">
        <v>10</v>
      </c>
    </row>
    <row r="263" spans="1:7" ht="19.5" thickBot="1">
      <c r="A263" s="107"/>
      <c r="B263" s="108" t="s">
        <v>13</v>
      </c>
      <c r="C263" s="108" t="s">
        <v>14</v>
      </c>
      <c r="D263" s="108" t="s">
        <v>15</v>
      </c>
      <c r="E263" s="108"/>
      <c r="F263" s="108"/>
      <c r="G263" s="109"/>
    </row>
    <row r="264" spans="1:7" ht="19.5" thickBot="1">
      <c r="A264" s="363">
        <v>2</v>
      </c>
      <c r="B264" s="142" t="s">
        <v>32</v>
      </c>
      <c r="C264" s="143" t="s">
        <v>33</v>
      </c>
      <c r="D264" s="364">
        <v>0</v>
      </c>
      <c r="E264" s="356"/>
      <c r="F264" s="198">
        <v>1764.63</v>
      </c>
      <c r="G264" s="147" t="s">
        <v>34</v>
      </c>
    </row>
    <row r="265" spans="1:7" ht="19.5" thickBot="1">
      <c r="A265" s="148">
        <v>3</v>
      </c>
      <c r="B265" s="149" t="s">
        <v>36</v>
      </c>
      <c r="C265" s="150" t="s">
        <v>33</v>
      </c>
      <c r="D265" s="356"/>
      <c r="E265" s="356"/>
      <c r="F265" s="198">
        <v>869.61</v>
      </c>
      <c r="G265" s="153" t="s">
        <v>34</v>
      </c>
    </row>
    <row r="266" spans="1:7" ht="19.5" thickBot="1">
      <c r="A266" s="154"/>
      <c r="B266" s="155" t="s">
        <v>37</v>
      </c>
      <c r="C266" s="156"/>
      <c r="D266" s="156"/>
      <c r="E266" s="157"/>
      <c r="F266" s="158">
        <f>F264+F265</f>
        <v>2634.2400000000002</v>
      </c>
      <c r="G266" s="159"/>
    </row>
    <row r="267" spans="1:7" ht="19.5" thickBot="1">
      <c r="A267" s="160"/>
      <c r="B267" s="161" t="s">
        <v>38</v>
      </c>
      <c r="C267" s="162"/>
      <c r="D267" s="162"/>
      <c r="E267" s="163"/>
      <c r="F267" s="164">
        <f>F266*1.18</f>
        <v>3108.4032</v>
      </c>
      <c r="G267" s="165"/>
    </row>
    <row r="268" spans="1:7" ht="19.5" thickBot="1">
      <c r="A268" s="365" t="s">
        <v>39</v>
      </c>
      <c r="B268" s="366"/>
      <c r="C268" s="366"/>
      <c r="D268" s="367"/>
      <c r="E268" s="366"/>
      <c r="F268" s="366"/>
      <c r="G268" s="165"/>
    </row>
    <row r="269" spans="1:7" ht="18.75">
      <c r="A269" s="204" t="s">
        <v>4</v>
      </c>
      <c r="B269" s="205" t="s">
        <v>5</v>
      </c>
      <c r="C269" s="205" t="s">
        <v>6</v>
      </c>
      <c r="D269" s="205" t="s">
        <v>7</v>
      </c>
      <c r="E269" s="205" t="s">
        <v>8</v>
      </c>
      <c r="F269" s="205" t="s">
        <v>9</v>
      </c>
      <c r="G269" s="206" t="s">
        <v>10</v>
      </c>
    </row>
    <row r="270" spans="1:7" ht="19.5" thickBot="1">
      <c r="A270" s="204"/>
      <c r="B270" s="205" t="s">
        <v>13</v>
      </c>
      <c r="C270" s="205" t="s">
        <v>14</v>
      </c>
      <c r="D270" s="205" t="s">
        <v>15</v>
      </c>
      <c r="E270" s="205"/>
      <c r="F270" s="205"/>
      <c r="G270" s="241"/>
    </row>
    <row r="271" spans="1:7" ht="19.5" thickBot="1">
      <c r="A271" s="368">
        <v>1</v>
      </c>
      <c r="B271" s="689" t="s">
        <v>112</v>
      </c>
      <c r="C271" s="689"/>
      <c r="D271" s="689"/>
      <c r="E271" s="689"/>
      <c r="F271" s="689"/>
      <c r="G271" s="690"/>
    </row>
    <row r="272" spans="1:7" ht="19.5" thickBot="1">
      <c r="A272" s="369">
        <v>1</v>
      </c>
      <c r="B272" s="370"/>
      <c r="C272" s="371"/>
      <c r="D272" s="371"/>
      <c r="E272" s="372"/>
      <c r="F272" s="373"/>
      <c r="G272" s="374" t="s">
        <v>113</v>
      </c>
    </row>
    <row r="273" spans="1:7" ht="19.5" thickBot="1">
      <c r="A273" s="345"/>
      <c r="B273" s="346" t="s">
        <v>55</v>
      </c>
      <c r="C273" s="143" t="s">
        <v>19</v>
      </c>
      <c r="D273" s="143">
        <f>SUM(D272)</f>
        <v>0</v>
      </c>
      <c r="E273" s="346"/>
      <c r="F273" s="348">
        <f>SUM(F272)</f>
        <v>0</v>
      </c>
      <c r="G273" s="349"/>
    </row>
    <row r="274" spans="1:7" ht="19.5" thickBot="1">
      <c r="A274" s="375">
        <v>2</v>
      </c>
      <c r="B274" s="691" t="s">
        <v>114</v>
      </c>
      <c r="C274" s="691"/>
      <c r="D274" s="691"/>
      <c r="E274" s="691"/>
      <c r="F274" s="691"/>
      <c r="G274" s="692"/>
    </row>
    <row r="275" spans="1:7" ht="19.5" thickBot="1">
      <c r="A275" s="376">
        <v>2</v>
      </c>
      <c r="B275" s="125" t="s">
        <v>314</v>
      </c>
      <c r="C275" s="124"/>
      <c r="D275" s="124"/>
      <c r="E275" s="377"/>
      <c r="F275" s="378">
        <v>58098.57</v>
      </c>
      <c r="G275" s="379" t="s">
        <v>115</v>
      </c>
    </row>
    <row r="276" spans="1:7" ht="19.5" thickBot="1">
      <c r="A276" s="380"/>
      <c r="B276" s="693" t="s">
        <v>55</v>
      </c>
      <c r="C276" s="694"/>
      <c r="D276" s="694"/>
      <c r="E276" s="695"/>
      <c r="F276" s="348">
        <f>SUM(F275:F275)</f>
        <v>58098.57</v>
      </c>
      <c r="G276" s="333"/>
    </row>
    <row r="277" spans="1:7" ht="19.5" thickBot="1">
      <c r="A277" s="375">
        <v>3</v>
      </c>
      <c r="B277" s="691" t="s">
        <v>116</v>
      </c>
      <c r="C277" s="691"/>
      <c r="D277" s="691"/>
      <c r="E277" s="691"/>
      <c r="F277" s="691"/>
      <c r="G277" s="692"/>
    </row>
    <row r="278" spans="1:7" ht="19.5" thickBot="1">
      <c r="A278" s="124"/>
      <c r="B278" s="381" t="s">
        <v>117</v>
      </c>
      <c r="C278" s="124" t="s">
        <v>19</v>
      </c>
      <c r="D278" s="124">
        <v>28.1</v>
      </c>
      <c r="E278" s="377">
        <v>1016.43</v>
      </c>
      <c r="F278" s="382">
        <f>D278*E278</f>
        <v>28561.683</v>
      </c>
      <c r="G278" s="381" t="s">
        <v>118</v>
      </c>
    </row>
    <row r="279" spans="1:7" ht="19.5" thickBot="1">
      <c r="A279" s="380"/>
      <c r="B279" s="693" t="s">
        <v>55</v>
      </c>
      <c r="C279" s="694"/>
      <c r="D279" s="694"/>
      <c r="E279" s="695"/>
      <c r="F279" s="348">
        <f>SUM(F278)</f>
        <v>28561.683</v>
      </c>
      <c r="G279" s="333"/>
    </row>
    <row r="280" spans="1:7" ht="19.5" thickBot="1">
      <c r="A280" s="358"/>
      <c r="B280" s="359" t="s">
        <v>40</v>
      </c>
      <c r="C280" s="360"/>
      <c r="D280" s="360"/>
      <c r="E280" s="359"/>
      <c r="F280" s="361">
        <f>F279+F276+F273</f>
        <v>86660.253</v>
      </c>
      <c r="G280" s="362"/>
    </row>
    <row r="281" spans="1:7" ht="19.5" thickBot="1">
      <c r="A281" s="181"/>
      <c r="B281" s="182" t="s">
        <v>38</v>
      </c>
      <c r="C281" s="183"/>
      <c r="D281" s="183"/>
      <c r="E281" s="182"/>
      <c r="F281" s="184">
        <f>F280*1.18</f>
        <v>102259.09853999999</v>
      </c>
      <c r="G281" s="185"/>
    </row>
    <row r="282" spans="1:7" ht="18.75">
      <c r="A282" s="186"/>
      <c r="B282" s="187" t="s">
        <v>41</v>
      </c>
      <c r="C282" s="186"/>
      <c r="D282" s="188">
        <f>F266+F280</f>
        <v>89294.493</v>
      </c>
      <c r="E282" s="188"/>
      <c r="F282" s="188"/>
      <c r="G282" s="189"/>
    </row>
    <row r="283" spans="1:7" ht="18.75">
      <c r="A283" s="186"/>
      <c r="B283" s="187" t="s">
        <v>42</v>
      </c>
      <c r="C283" s="186"/>
      <c r="D283" s="696">
        <f>D282*1.18</f>
        <v>105367.50173999999</v>
      </c>
      <c r="E283" s="696"/>
      <c r="F283" s="696"/>
      <c r="G283" s="189"/>
    </row>
    <row r="284" ht="13.5" thickBot="1"/>
    <row r="285" spans="1:7" ht="27.75" customHeight="1">
      <c r="A285" s="383"/>
      <c r="B285" s="384" t="s">
        <v>119</v>
      </c>
      <c r="C285" s="385"/>
      <c r="D285" s="385"/>
      <c r="E285" s="385"/>
      <c r="F285" s="386">
        <f>D282+D256+D230+E205+D174+D150+E127+E110+E94+E77+D45+D22</f>
        <v>416379.5335</v>
      </c>
      <c r="G285" s="387"/>
    </row>
    <row r="286" spans="1:7" ht="27" customHeight="1" thickBot="1">
      <c r="A286" s="388"/>
      <c r="B286" s="389" t="s">
        <v>120</v>
      </c>
      <c r="C286" s="390"/>
      <c r="D286" s="390"/>
      <c r="E286" s="390"/>
      <c r="F286" s="391">
        <f>F285*1.18</f>
        <v>491327.84953</v>
      </c>
      <c r="G286" s="392"/>
    </row>
    <row r="287" spans="1:7" ht="27.75" customHeight="1" thickBot="1">
      <c r="A287" s="393"/>
      <c r="B287" s="394" t="s">
        <v>121</v>
      </c>
      <c r="C287" s="395"/>
      <c r="D287" s="395"/>
      <c r="E287" s="395"/>
      <c r="F287" s="396">
        <f>F285*1.065</f>
        <v>443444.2031775</v>
      </c>
      <c r="G287" s="397"/>
    </row>
    <row r="288" spans="1:7" ht="29.25" customHeight="1" thickBot="1">
      <c r="A288" s="398"/>
      <c r="B288" s="399" t="s">
        <v>122</v>
      </c>
      <c r="C288" s="400"/>
      <c r="D288" s="400"/>
      <c r="E288" s="400"/>
      <c r="F288" s="396">
        <f>F286*1.065</f>
        <v>523264.15974945</v>
      </c>
      <c r="G288" s="401"/>
    </row>
  </sheetData>
  <sheetProtection/>
  <mergeCells count="91">
    <mergeCell ref="A1:G1"/>
    <mergeCell ref="A2:G2"/>
    <mergeCell ref="A3:G3"/>
    <mergeCell ref="A4:G4"/>
    <mergeCell ref="H5:H6"/>
    <mergeCell ref="I5:I6"/>
    <mergeCell ref="B7:G7"/>
    <mergeCell ref="H18:H19"/>
    <mergeCell ref="I18:I19"/>
    <mergeCell ref="D22:F22"/>
    <mergeCell ref="D23:F23"/>
    <mergeCell ref="A24:G24"/>
    <mergeCell ref="A25:G25"/>
    <mergeCell ref="A26:G26"/>
    <mergeCell ref="A27:G27"/>
    <mergeCell ref="B30:G30"/>
    <mergeCell ref="D45:F45"/>
    <mergeCell ref="D46:F46"/>
    <mergeCell ref="A47:G47"/>
    <mergeCell ref="A48:G48"/>
    <mergeCell ref="A49:G49"/>
    <mergeCell ref="A50:G50"/>
    <mergeCell ref="B53:G53"/>
    <mergeCell ref="B72:G72"/>
    <mergeCell ref="D78:F78"/>
    <mergeCell ref="A79:G79"/>
    <mergeCell ref="A80:G80"/>
    <mergeCell ref="A81:G81"/>
    <mergeCell ref="A82:G82"/>
    <mergeCell ref="B85:G85"/>
    <mergeCell ref="D95:F95"/>
    <mergeCell ref="A96:G96"/>
    <mergeCell ref="A97:G97"/>
    <mergeCell ref="A98:G98"/>
    <mergeCell ref="A99:G99"/>
    <mergeCell ref="D111:F111"/>
    <mergeCell ref="A112:G112"/>
    <mergeCell ref="A113:G113"/>
    <mergeCell ref="A114:G114"/>
    <mergeCell ref="A115:G115"/>
    <mergeCell ref="B118:G118"/>
    <mergeCell ref="D128:F128"/>
    <mergeCell ref="A129:G129"/>
    <mergeCell ref="A130:G130"/>
    <mergeCell ref="A131:G131"/>
    <mergeCell ref="A132:G132"/>
    <mergeCell ref="B135:G135"/>
    <mergeCell ref="D151:F151"/>
    <mergeCell ref="A152:G152"/>
    <mergeCell ref="A153:G153"/>
    <mergeCell ref="A154:G154"/>
    <mergeCell ref="A155:G155"/>
    <mergeCell ref="B158:G158"/>
    <mergeCell ref="B169:G169"/>
    <mergeCell ref="D175:F175"/>
    <mergeCell ref="A176:G176"/>
    <mergeCell ref="A177:G177"/>
    <mergeCell ref="A178:G178"/>
    <mergeCell ref="A179:G179"/>
    <mergeCell ref="A195:A196"/>
    <mergeCell ref="B195:B196"/>
    <mergeCell ref="C195:C196"/>
    <mergeCell ref="D195:D196"/>
    <mergeCell ref="E195:E196"/>
    <mergeCell ref="F195:F196"/>
    <mergeCell ref="G195:G196"/>
    <mergeCell ref="C200:G200"/>
    <mergeCell ref="A207:G207"/>
    <mergeCell ref="A208:G208"/>
    <mergeCell ref="A209:G209"/>
    <mergeCell ref="A210:G210"/>
    <mergeCell ref="B213:G213"/>
    <mergeCell ref="B225:G225"/>
    <mergeCell ref="D231:F231"/>
    <mergeCell ref="A232:G232"/>
    <mergeCell ref="A233:G233"/>
    <mergeCell ref="A234:G234"/>
    <mergeCell ref="A235:G235"/>
    <mergeCell ref="B238:G238"/>
    <mergeCell ref="B251:G251"/>
    <mergeCell ref="D257:F257"/>
    <mergeCell ref="A258:G258"/>
    <mergeCell ref="B277:G277"/>
    <mergeCell ref="B279:E279"/>
    <mergeCell ref="D283:F283"/>
    <mergeCell ref="A259:G259"/>
    <mergeCell ref="A260:G260"/>
    <mergeCell ref="A261:G261"/>
    <mergeCell ref="B271:G271"/>
    <mergeCell ref="B274:G274"/>
    <mergeCell ref="B276:E276"/>
  </mergeCells>
  <printOptions/>
  <pageMargins left="0.66" right="0.57" top="0.25" bottom="0.25" header="0.2" footer="0.2"/>
  <pageSetup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I246"/>
  <sheetViews>
    <sheetView zoomScale="75" zoomScaleNormal="75" zoomScalePageLayoutView="0" workbookViewId="0" topLeftCell="A229">
      <selection activeCell="E149" sqref="E149"/>
    </sheetView>
  </sheetViews>
  <sheetFormatPr defaultColWidth="6.5742187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7.8515625" style="2" customWidth="1"/>
    <col min="5" max="5" width="13.140625" style="2" customWidth="1"/>
    <col min="6" max="6" width="18.14062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15.28125" style="2" customWidth="1"/>
    <col min="11" max="255" width="9.140625" style="2" customWidth="1"/>
    <col min="256" max="16384" width="6.5742187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350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9.5" thickBot="1">
      <c r="A7" s="11">
        <v>1</v>
      </c>
      <c r="B7" s="734" t="s">
        <v>16</v>
      </c>
      <c r="C7" s="734"/>
      <c r="D7" s="734"/>
      <c r="E7" s="734"/>
      <c r="F7" s="734"/>
      <c r="G7" s="735"/>
      <c r="H7" s="12"/>
      <c r="I7" s="13"/>
    </row>
    <row r="8" spans="1:9" ht="18.75">
      <c r="A8" s="583" t="s">
        <v>44</v>
      </c>
      <c r="B8" s="584" t="s">
        <v>351</v>
      </c>
      <c r="C8" s="585" t="s">
        <v>22</v>
      </c>
      <c r="D8" s="585">
        <v>1</v>
      </c>
      <c r="E8" s="586">
        <v>497.51</v>
      </c>
      <c r="F8" s="587">
        <f>D8*E8</f>
        <v>497.51</v>
      </c>
      <c r="G8" s="588" t="s">
        <v>352</v>
      </c>
      <c r="H8" s="589"/>
      <c r="I8" s="590"/>
    </row>
    <row r="9" spans="1:9" ht="18.75" customHeight="1" thickBot="1">
      <c r="A9" s="29"/>
      <c r="B9" s="30" t="s">
        <v>30</v>
      </c>
      <c r="C9" s="31" t="s">
        <v>22</v>
      </c>
      <c r="D9" s="32"/>
      <c r="E9" s="33"/>
      <c r="F9" s="34">
        <f>SUM(F8:F8)</f>
        <v>497.51</v>
      </c>
      <c r="G9" s="35"/>
      <c r="H9" s="36"/>
      <c r="I9" s="35"/>
    </row>
    <row r="10" spans="1:9" ht="18.75" customHeight="1" thickBot="1">
      <c r="A10" s="37"/>
      <c r="B10" s="38" t="s">
        <v>31</v>
      </c>
      <c r="C10" s="38"/>
      <c r="D10" s="39"/>
      <c r="E10" s="40"/>
      <c r="F10" s="41">
        <f>F9</f>
        <v>497.51</v>
      </c>
      <c r="G10" s="42"/>
      <c r="H10" s="43"/>
      <c r="I10" s="42"/>
    </row>
    <row r="11" spans="1:9" ht="18.75" customHeight="1" thickBot="1">
      <c r="A11" s="44">
        <v>3</v>
      </c>
      <c r="B11" s="45" t="s">
        <v>32</v>
      </c>
      <c r="C11" s="46" t="s">
        <v>33</v>
      </c>
      <c r="D11" s="48"/>
      <c r="E11" s="48"/>
      <c r="F11" s="49"/>
      <c r="G11" s="50" t="s">
        <v>34</v>
      </c>
      <c r="H11" s="50" t="s">
        <v>35</v>
      </c>
      <c r="I11" s="51"/>
    </row>
    <row r="12" spans="1:9" ht="18.75" customHeight="1" thickBot="1">
      <c r="A12" s="52">
        <v>4</v>
      </c>
      <c r="B12" s="53" t="s">
        <v>36</v>
      </c>
      <c r="C12" s="54" t="s">
        <v>33</v>
      </c>
      <c r="D12" s="55">
        <v>9.5</v>
      </c>
      <c r="E12" s="48"/>
      <c r="F12" s="56">
        <v>4469.38</v>
      </c>
      <c r="G12" s="57" t="s">
        <v>34</v>
      </c>
      <c r="H12" s="50" t="s">
        <v>35</v>
      </c>
      <c r="I12" s="58"/>
    </row>
    <row r="13" spans="1:9" ht="18.75" customHeight="1" thickBot="1">
      <c r="A13" s="59"/>
      <c r="B13" s="60" t="s">
        <v>37</v>
      </c>
      <c r="C13" s="61"/>
      <c r="D13" s="61"/>
      <c r="E13" s="62"/>
      <c r="F13" s="63">
        <f>F10+F11+F12</f>
        <v>4966.89</v>
      </c>
      <c r="G13" s="64"/>
      <c r="H13" s="65"/>
      <c r="I13" s="66"/>
    </row>
    <row r="14" spans="1:9" ht="18.75" customHeight="1" thickBot="1">
      <c r="A14" s="67"/>
      <c r="B14" s="68" t="s">
        <v>38</v>
      </c>
      <c r="C14" s="69"/>
      <c r="D14" s="69"/>
      <c r="E14" s="70"/>
      <c r="F14" s="71">
        <f>F13*1.18</f>
        <v>5860.9302</v>
      </c>
      <c r="G14" s="72"/>
      <c r="H14" s="72"/>
      <c r="I14" s="73"/>
    </row>
    <row r="15" spans="1:9" ht="18.75" customHeight="1" thickBot="1">
      <c r="A15" s="74" t="s">
        <v>39</v>
      </c>
      <c r="B15" s="75"/>
      <c r="C15" s="75"/>
      <c r="D15" s="76"/>
      <c r="E15" s="75"/>
      <c r="F15" s="75"/>
      <c r="G15" s="77"/>
      <c r="H15" s="78"/>
      <c r="I15" s="79"/>
    </row>
    <row r="16" spans="1:9" ht="18.75" customHeight="1">
      <c r="A16" s="80" t="s">
        <v>4</v>
      </c>
      <c r="B16" s="81" t="s">
        <v>5</v>
      </c>
      <c r="C16" s="81" t="s">
        <v>6</v>
      </c>
      <c r="D16" s="81" t="s">
        <v>7</v>
      </c>
      <c r="E16" s="81" t="s">
        <v>8</v>
      </c>
      <c r="F16" s="81" t="s">
        <v>9</v>
      </c>
      <c r="G16" s="82" t="s">
        <v>10</v>
      </c>
      <c r="H16" s="736"/>
      <c r="I16" s="738"/>
    </row>
    <row r="17" spans="1:9" ht="18.75" customHeight="1" thickBot="1">
      <c r="A17" s="83"/>
      <c r="B17" s="84" t="s">
        <v>13</v>
      </c>
      <c r="C17" s="84" t="s">
        <v>14</v>
      </c>
      <c r="D17" s="84" t="s">
        <v>15</v>
      </c>
      <c r="E17" s="84"/>
      <c r="F17" s="84"/>
      <c r="G17" s="85"/>
      <c r="H17" s="737"/>
      <c r="I17" s="739"/>
    </row>
    <row r="18" spans="1:9" ht="18.75" customHeight="1" thickBot="1">
      <c r="A18" s="498">
        <v>1</v>
      </c>
      <c r="B18" s="761" t="s">
        <v>97</v>
      </c>
      <c r="C18" s="762"/>
      <c r="D18" s="762"/>
      <c r="E18" s="762"/>
      <c r="F18" s="762"/>
      <c r="G18" s="763"/>
      <c r="H18" s="499"/>
      <c r="I18" s="500"/>
    </row>
    <row r="19" spans="1:9" ht="18.75" customHeight="1" thickBot="1">
      <c r="A19" s="501"/>
      <c r="B19" s="502"/>
      <c r="C19" s="503"/>
      <c r="D19" s="503"/>
      <c r="E19" s="504"/>
      <c r="F19" s="505"/>
      <c r="G19" s="506"/>
      <c r="H19" s="499"/>
      <c r="I19" s="500"/>
    </row>
    <row r="20" spans="1:9" ht="18.75" customHeight="1" thickBot="1">
      <c r="A20" s="509"/>
      <c r="B20" s="510" t="s">
        <v>55</v>
      </c>
      <c r="C20" s="508" t="s">
        <v>198</v>
      </c>
      <c r="D20" s="511">
        <f>SUM(D19:D19)</f>
        <v>0</v>
      </c>
      <c r="E20" s="512"/>
      <c r="F20" s="513">
        <f>SUM(F19:F19)</f>
        <v>0</v>
      </c>
      <c r="G20" s="514"/>
      <c r="H20" s="499"/>
      <c r="I20" s="500"/>
    </row>
    <row r="21" spans="1:9" ht="19.5" customHeight="1" thickBot="1">
      <c r="A21" s="498">
        <v>2</v>
      </c>
      <c r="B21" s="764" t="s">
        <v>52</v>
      </c>
      <c r="C21" s="765"/>
      <c r="D21" s="765"/>
      <c r="E21" s="765"/>
      <c r="F21" s="765"/>
      <c r="G21" s="766"/>
      <c r="H21" s="499"/>
      <c r="I21" s="500"/>
    </row>
    <row r="22" spans="1:9" ht="18.75" customHeight="1" thickBot="1">
      <c r="A22" s="501"/>
      <c r="B22" s="502"/>
      <c r="C22" s="503"/>
      <c r="D22" s="503"/>
      <c r="E22" s="504"/>
      <c r="F22" s="505"/>
      <c r="G22" s="506"/>
      <c r="H22" s="499"/>
      <c r="I22" s="500"/>
    </row>
    <row r="23" spans="1:9" ht="18.75" customHeight="1" thickBot="1">
      <c r="A23" s="515"/>
      <c r="B23" s="512" t="s">
        <v>55</v>
      </c>
      <c r="C23" s="511"/>
      <c r="D23" s="511"/>
      <c r="E23" s="512"/>
      <c r="F23" s="513">
        <f>SUM(F22:F22)</f>
        <v>0</v>
      </c>
      <c r="G23" s="514"/>
      <c r="H23" s="499"/>
      <c r="I23" s="500"/>
    </row>
    <row r="24" spans="1:9" ht="18.75" customHeight="1" thickBot="1">
      <c r="A24" s="86"/>
      <c r="B24" s="87" t="s">
        <v>40</v>
      </c>
      <c r="C24" s="88"/>
      <c r="D24" s="88"/>
      <c r="E24" s="87"/>
      <c r="F24" s="89">
        <f>F20+F23</f>
        <v>0</v>
      </c>
      <c r="G24" s="90"/>
      <c r="H24" s="91"/>
      <c r="I24" s="92"/>
    </row>
    <row r="25" spans="1:9" ht="18.75" customHeight="1" thickBot="1">
      <c r="A25" s="93"/>
      <c r="B25" s="94" t="s">
        <v>38</v>
      </c>
      <c r="C25" s="95"/>
      <c r="D25" s="95"/>
      <c r="E25" s="94"/>
      <c r="F25" s="96">
        <f>F24*1.18</f>
        <v>0</v>
      </c>
      <c r="G25" s="97"/>
      <c r="H25" s="98"/>
      <c r="I25" s="99"/>
    </row>
    <row r="26" spans="1:9" ht="18.75" customHeight="1">
      <c r="A26" s="100"/>
      <c r="B26" s="101" t="s">
        <v>41</v>
      </c>
      <c r="C26" s="100"/>
      <c r="D26" s="740">
        <f>F13+F24</f>
        <v>4966.89</v>
      </c>
      <c r="E26" s="740"/>
      <c r="F26" s="740"/>
      <c r="G26" s="102"/>
      <c r="H26" s="102"/>
      <c r="I26" s="102"/>
    </row>
    <row r="27" spans="1:9" ht="18.75" customHeight="1" thickBot="1">
      <c r="A27" s="100"/>
      <c r="B27" s="101" t="s">
        <v>42</v>
      </c>
      <c r="C27" s="100"/>
      <c r="D27" s="741">
        <f>D26*1.18</f>
        <v>5860.9302</v>
      </c>
      <c r="E27" s="741"/>
      <c r="F27" s="741"/>
      <c r="G27" s="102"/>
      <c r="H27" s="102"/>
      <c r="I27" s="102"/>
    </row>
    <row r="28" spans="1:7" ht="20.25">
      <c r="A28" s="742" t="s">
        <v>0</v>
      </c>
      <c r="B28" s="743"/>
      <c r="C28" s="743"/>
      <c r="D28" s="743"/>
      <c r="E28" s="743"/>
      <c r="F28" s="743"/>
      <c r="G28" s="744"/>
    </row>
    <row r="29" spans="1:7" ht="20.25">
      <c r="A29" s="731" t="s">
        <v>350</v>
      </c>
      <c r="B29" s="699"/>
      <c r="C29" s="699"/>
      <c r="D29" s="699"/>
      <c r="E29" s="699"/>
      <c r="F29" s="699"/>
      <c r="G29" s="732"/>
    </row>
    <row r="30" spans="1:7" ht="21" thickBot="1">
      <c r="A30" s="731" t="s">
        <v>43</v>
      </c>
      <c r="B30" s="699"/>
      <c r="C30" s="699"/>
      <c r="D30" s="699"/>
      <c r="E30" s="699"/>
      <c r="F30" s="699"/>
      <c r="G30" s="732"/>
    </row>
    <row r="31" spans="1:7" ht="19.5" thickBot="1">
      <c r="A31" s="700" t="s">
        <v>3</v>
      </c>
      <c r="B31" s="701"/>
      <c r="C31" s="701"/>
      <c r="D31" s="701"/>
      <c r="E31" s="701"/>
      <c r="F31" s="701"/>
      <c r="G31" s="702"/>
    </row>
    <row r="32" spans="1:7" ht="18.75">
      <c r="A32" s="104" t="s">
        <v>4</v>
      </c>
      <c r="B32" s="105" t="s">
        <v>5</v>
      </c>
      <c r="C32" s="105" t="s">
        <v>6</v>
      </c>
      <c r="D32" s="105" t="s">
        <v>7</v>
      </c>
      <c r="E32" s="105" t="s">
        <v>8</v>
      </c>
      <c r="F32" s="105" t="s">
        <v>9</v>
      </c>
      <c r="G32" s="106" t="s">
        <v>10</v>
      </c>
    </row>
    <row r="33" spans="1:7" ht="19.5" thickBot="1">
      <c r="A33" s="107"/>
      <c r="B33" s="108" t="s">
        <v>13</v>
      </c>
      <c r="C33" s="108" t="s">
        <v>14</v>
      </c>
      <c r="D33" s="108" t="s">
        <v>15</v>
      </c>
      <c r="E33" s="108"/>
      <c r="F33" s="108"/>
      <c r="G33" s="109"/>
    </row>
    <row r="34" spans="1:7" ht="18.75">
      <c r="A34" s="110">
        <v>1</v>
      </c>
      <c r="B34" s="722" t="s">
        <v>16</v>
      </c>
      <c r="C34" s="722"/>
      <c r="D34" s="722"/>
      <c r="E34" s="722"/>
      <c r="F34" s="722"/>
      <c r="G34" s="723"/>
    </row>
    <row r="35" spans="1:7" ht="18.75">
      <c r="A35" s="117" t="s">
        <v>250</v>
      </c>
      <c r="B35" s="123" t="s">
        <v>351</v>
      </c>
      <c r="C35" s="124" t="s">
        <v>22</v>
      </c>
      <c r="D35" s="309">
        <v>2</v>
      </c>
      <c r="E35" s="125">
        <v>1181</v>
      </c>
      <c r="F35" s="126">
        <f>D35*E35</f>
        <v>2362</v>
      </c>
      <c r="G35" s="127" t="s">
        <v>353</v>
      </c>
    </row>
    <row r="36" spans="1:7" ht="19.5" thickBot="1">
      <c r="A36" s="128"/>
      <c r="B36" s="129" t="s">
        <v>30</v>
      </c>
      <c r="C36" s="130" t="s">
        <v>22</v>
      </c>
      <c r="D36" s="407"/>
      <c r="E36" s="132"/>
      <c r="F36" s="133">
        <f>SUM(F35:F35)</f>
        <v>2362</v>
      </c>
      <c r="G36" s="134"/>
    </row>
    <row r="37" spans="1:7" ht="19.5" thickBot="1">
      <c r="A37" s="135"/>
      <c r="B37" s="136" t="s">
        <v>31</v>
      </c>
      <c r="C37" s="136"/>
      <c r="D37" s="137"/>
      <c r="E37" s="138"/>
      <c r="F37" s="139">
        <f>F36</f>
        <v>2362</v>
      </c>
      <c r="G37" s="140"/>
    </row>
    <row r="38" spans="1:7" ht="19.5" thickBot="1">
      <c r="A38" s="141">
        <v>3</v>
      </c>
      <c r="B38" s="142" t="s">
        <v>32</v>
      </c>
      <c r="C38" s="143" t="s">
        <v>33</v>
      </c>
      <c r="D38" s="144">
        <v>0</v>
      </c>
      <c r="E38" s="145"/>
      <c r="F38" s="146">
        <v>1752.9360499999998</v>
      </c>
      <c r="G38" s="147" t="s">
        <v>34</v>
      </c>
    </row>
    <row r="39" spans="1:7" ht="19.5" thickBot="1">
      <c r="A39" s="148">
        <v>4</v>
      </c>
      <c r="B39" s="149" t="s">
        <v>36</v>
      </c>
      <c r="C39" s="150" t="s">
        <v>33</v>
      </c>
      <c r="D39" s="151">
        <v>3</v>
      </c>
      <c r="E39" s="145"/>
      <c r="F39" s="152">
        <v>2931.84</v>
      </c>
      <c r="G39" s="153" t="s">
        <v>34</v>
      </c>
    </row>
    <row r="40" spans="1:7" ht="19.5" thickBot="1">
      <c r="A40" s="154"/>
      <c r="B40" s="155" t="s">
        <v>37</v>
      </c>
      <c r="C40" s="156"/>
      <c r="D40" s="156"/>
      <c r="E40" s="157"/>
      <c r="F40" s="158">
        <f>F37+F38+F39</f>
        <v>7046.77605</v>
      </c>
      <c r="G40" s="159"/>
    </row>
    <row r="41" spans="1:7" ht="19.5" thickBot="1">
      <c r="A41" s="160"/>
      <c r="B41" s="161" t="s">
        <v>38</v>
      </c>
      <c r="C41" s="162"/>
      <c r="D41" s="162"/>
      <c r="E41" s="163"/>
      <c r="F41" s="164">
        <f>F40*1.18</f>
        <v>8315.195739</v>
      </c>
      <c r="G41" s="165"/>
    </row>
    <row r="42" spans="1:7" ht="19.5" thickBot="1">
      <c r="A42" s="166" t="s">
        <v>39</v>
      </c>
      <c r="B42" s="167"/>
      <c r="C42" s="167"/>
      <c r="D42" s="168"/>
      <c r="E42" s="167"/>
      <c r="F42" s="167"/>
      <c r="G42" s="169"/>
    </row>
    <row r="43" spans="1:7" ht="18.75">
      <c r="A43" s="170" t="s">
        <v>4</v>
      </c>
      <c r="B43" s="171" t="s">
        <v>5</v>
      </c>
      <c r="C43" s="171" t="s">
        <v>6</v>
      </c>
      <c r="D43" s="171" t="s">
        <v>7</v>
      </c>
      <c r="E43" s="171" t="s">
        <v>8</v>
      </c>
      <c r="F43" s="171" t="s">
        <v>9</v>
      </c>
      <c r="G43" s="172" t="s">
        <v>10</v>
      </c>
    </row>
    <row r="44" spans="1:7" ht="19.5" thickBot="1">
      <c r="A44" s="173"/>
      <c r="B44" s="174" t="s">
        <v>13</v>
      </c>
      <c r="C44" s="174" t="s">
        <v>14</v>
      </c>
      <c r="D44" s="174" t="s">
        <v>15</v>
      </c>
      <c r="E44" s="174"/>
      <c r="F44" s="174"/>
      <c r="G44" s="175"/>
    </row>
    <row r="45" spans="1:7" ht="19.5" thickBot="1">
      <c r="A45" s="176"/>
      <c r="B45" s="177" t="s">
        <v>40</v>
      </c>
      <c r="C45" s="178"/>
      <c r="D45" s="178"/>
      <c r="E45" s="177"/>
      <c r="F45" s="179">
        <v>0</v>
      </c>
      <c r="G45" s="180"/>
    </row>
    <row r="46" spans="1:7" ht="19.5" thickBot="1">
      <c r="A46" s="181"/>
      <c r="B46" s="182" t="s">
        <v>38</v>
      </c>
      <c r="C46" s="183"/>
      <c r="D46" s="183"/>
      <c r="E46" s="182"/>
      <c r="F46" s="184">
        <f>F45*1.18</f>
        <v>0</v>
      </c>
      <c r="G46" s="185"/>
    </row>
    <row r="47" spans="1:7" ht="18.75">
      <c r="A47" s="186"/>
      <c r="B47" s="187" t="s">
        <v>41</v>
      </c>
      <c r="C47" s="186"/>
      <c r="D47" s="733">
        <f>F40+F45</f>
        <v>7046.77605</v>
      </c>
      <c r="E47" s="733"/>
      <c r="F47" s="733"/>
      <c r="G47" s="189"/>
    </row>
    <row r="48" spans="1:7" ht="18.75">
      <c r="A48" s="186"/>
      <c r="B48" s="187" t="s">
        <v>42</v>
      </c>
      <c r="C48" s="186"/>
      <c r="D48" s="696">
        <f>D47*1.18</f>
        <v>8315.195739</v>
      </c>
      <c r="E48" s="696"/>
      <c r="F48" s="696"/>
      <c r="G48" s="189"/>
    </row>
    <row r="49" spans="1:7" ht="20.25">
      <c r="A49" s="699" t="s">
        <v>0</v>
      </c>
      <c r="B49" s="699"/>
      <c r="C49" s="699"/>
      <c r="D49" s="699"/>
      <c r="E49" s="699"/>
      <c r="F49" s="699"/>
      <c r="G49" s="699"/>
    </row>
    <row r="50" spans="1:7" ht="20.25">
      <c r="A50" s="731" t="s">
        <v>350</v>
      </c>
      <c r="B50" s="699"/>
      <c r="C50" s="699"/>
      <c r="D50" s="699"/>
      <c r="E50" s="699"/>
      <c r="F50" s="699"/>
      <c r="G50" s="732"/>
    </row>
    <row r="51" spans="1:7" ht="21" thickBot="1">
      <c r="A51" s="699" t="s">
        <v>48</v>
      </c>
      <c r="B51" s="699"/>
      <c r="C51" s="699"/>
      <c r="D51" s="699"/>
      <c r="E51" s="699"/>
      <c r="F51" s="699"/>
      <c r="G51" s="699"/>
    </row>
    <row r="52" spans="1:7" ht="19.5" thickBot="1">
      <c r="A52" s="700" t="s">
        <v>3</v>
      </c>
      <c r="B52" s="701"/>
      <c r="C52" s="701"/>
      <c r="D52" s="701"/>
      <c r="E52" s="701"/>
      <c r="F52" s="701"/>
      <c r="G52" s="702"/>
    </row>
    <row r="53" spans="1:7" ht="18.75">
      <c r="A53" s="104" t="s">
        <v>4</v>
      </c>
      <c r="B53" s="105" t="s">
        <v>5</v>
      </c>
      <c r="C53" s="105" t="s">
        <v>6</v>
      </c>
      <c r="D53" s="105" t="s">
        <v>7</v>
      </c>
      <c r="E53" s="105" t="s">
        <v>8</v>
      </c>
      <c r="F53" s="105" t="s">
        <v>9</v>
      </c>
      <c r="G53" s="106" t="s">
        <v>10</v>
      </c>
    </row>
    <row r="54" spans="1:7" ht="19.5" thickBot="1">
      <c r="A54" s="107"/>
      <c r="B54" s="108" t="s">
        <v>13</v>
      </c>
      <c r="C54" s="108" t="s">
        <v>14</v>
      </c>
      <c r="D54" s="108" t="s">
        <v>15</v>
      </c>
      <c r="E54" s="108"/>
      <c r="F54" s="108"/>
      <c r="G54" s="109"/>
    </row>
    <row r="55" spans="1:7" ht="18.75">
      <c r="A55" s="110">
        <v>1</v>
      </c>
      <c r="B55" s="722" t="s">
        <v>16</v>
      </c>
      <c r="C55" s="722"/>
      <c r="D55" s="722"/>
      <c r="E55" s="722"/>
      <c r="F55" s="722"/>
      <c r="G55" s="723"/>
    </row>
    <row r="56" spans="1:7" ht="18.75">
      <c r="A56" s="117" t="s">
        <v>162</v>
      </c>
      <c r="B56" s="123" t="s">
        <v>351</v>
      </c>
      <c r="C56" s="124" t="s">
        <v>22</v>
      </c>
      <c r="D56" s="124">
        <v>1</v>
      </c>
      <c r="E56" s="125">
        <v>423.61</v>
      </c>
      <c r="F56" s="126">
        <f>D56*E56</f>
        <v>423.61</v>
      </c>
      <c r="G56" s="127" t="s">
        <v>320</v>
      </c>
    </row>
    <row r="57" spans="1:7" ht="19.5" thickBot="1">
      <c r="A57" s="191"/>
      <c r="B57" s="192" t="s">
        <v>30</v>
      </c>
      <c r="C57" s="193" t="s">
        <v>22</v>
      </c>
      <c r="D57" s="194">
        <v>1</v>
      </c>
      <c r="E57" s="192"/>
      <c r="F57" s="195">
        <f>SUM(F56:F56)</f>
        <v>423.61</v>
      </c>
      <c r="G57" s="196"/>
    </row>
    <row r="58" spans="1:7" ht="19.5" thickBot="1">
      <c r="A58" s="135"/>
      <c r="B58" s="136" t="s">
        <v>31</v>
      </c>
      <c r="C58" s="136"/>
      <c r="D58" s="137"/>
      <c r="E58" s="138"/>
      <c r="F58" s="139">
        <f>F57</f>
        <v>423.61</v>
      </c>
      <c r="G58" s="140"/>
    </row>
    <row r="59" spans="1:7" ht="19.5" thickBot="1">
      <c r="A59" s="141">
        <v>2</v>
      </c>
      <c r="B59" s="142" t="s">
        <v>32</v>
      </c>
      <c r="C59" s="143" t="s">
        <v>33</v>
      </c>
      <c r="D59" s="516">
        <v>7.5</v>
      </c>
      <c r="E59" s="197"/>
      <c r="F59" s="198">
        <v>8942.37525</v>
      </c>
      <c r="G59" s="147" t="s">
        <v>34</v>
      </c>
    </row>
    <row r="60" spans="1:7" ht="19.5" thickBot="1">
      <c r="A60" s="148">
        <v>3</v>
      </c>
      <c r="B60" s="149" t="s">
        <v>36</v>
      </c>
      <c r="C60" s="150" t="s">
        <v>33</v>
      </c>
      <c r="D60" s="197">
        <v>2.5</v>
      </c>
      <c r="E60" s="197"/>
      <c r="F60" s="199">
        <v>1166.2</v>
      </c>
      <c r="G60" s="153" t="s">
        <v>34</v>
      </c>
    </row>
    <row r="61" spans="1:7" ht="19.5" thickBot="1">
      <c r="A61" s="154"/>
      <c r="B61" s="155" t="s">
        <v>37</v>
      </c>
      <c r="C61" s="156"/>
      <c r="D61" s="156"/>
      <c r="E61" s="157"/>
      <c r="F61" s="158">
        <f>F57+F59+F60</f>
        <v>10532.18525</v>
      </c>
      <c r="G61" s="159"/>
    </row>
    <row r="62" spans="1:7" ht="19.5" thickBot="1">
      <c r="A62" s="160"/>
      <c r="B62" s="161" t="s">
        <v>38</v>
      </c>
      <c r="C62" s="162"/>
      <c r="D62" s="162"/>
      <c r="E62" s="163"/>
      <c r="F62" s="164">
        <f>F61*1.18</f>
        <v>12427.978595</v>
      </c>
      <c r="G62" s="165"/>
    </row>
    <row r="63" spans="1:7" ht="19.5" thickBot="1">
      <c r="A63" s="200" t="s">
        <v>39</v>
      </c>
      <c r="B63" s="201"/>
      <c r="C63" s="201"/>
      <c r="D63" s="202"/>
      <c r="E63" s="201"/>
      <c r="F63" s="201"/>
      <c r="G63" s="203"/>
    </row>
    <row r="64" spans="1:7" ht="18.75">
      <c r="A64" s="204" t="s">
        <v>4</v>
      </c>
      <c r="B64" s="205" t="s">
        <v>5</v>
      </c>
      <c r="C64" s="205" t="s">
        <v>6</v>
      </c>
      <c r="D64" s="205" t="s">
        <v>7</v>
      </c>
      <c r="E64" s="205" t="s">
        <v>8</v>
      </c>
      <c r="F64" s="205" t="s">
        <v>9</v>
      </c>
      <c r="G64" s="206" t="s">
        <v>10</v>
      </c>
    </row>
    <row r="65" spans="1:7" ht="19.5" thickBot="1">
      <c r="A65" s="173"/>
      <c r="B65" s="174" t="s">
        <v>13</v>
      </c>
      <c r="C65" s="174" t="s">
        <v>14</v>
      </c>
      <c r="D65" s="174" t="s">
        <v>15</v>
      </c>
      <c r="E65" s="174"/>
      <c r="F65" s="174"/>
      <c r="G65" s="175"/>
    </row>
    <row r="66" spans="1:7" ht="19.5" thickBot="1">
      <c r="A66" s="207">
        <v>1</v>
      </c>
      <c r="B66" s="703" t="s">
        <v>68</v>
      </c>
      <c r="C66" s="704"/>
      <c r="D66" s="704"/>
      <c r="E66" s="704"/>
      <c r="F66" s="704"/>
      <c r="G66" s="705"/>
    </row>
    <row r="67" spans="1:7" ht="19.5" thickBot="1">
      <c r="A67" s="408">
        <v>1</v>
      </c>
      <c r="B67" s="409" t="s">
        <v>351</v>
      </c>
      <c r="C67" s="410" t="s">
        <v>19</v>
      </c>
      <c r="D67" s="411">
        <v>2.4</v>
      </c>
      <c r="E67" s="412">
        <v>128.46</v>
      </c>
      <c r="F67" s="413">
        <f>D67*E67</f>
        <v>308.30400000000003</v>
      </c>
      <c r="G67" s="414" t="s">
        <v>354</v>
      </c>
    </row>
    <row r="68" spans="1:7" ht="19.5" thickBot="1">
      <c r="A68" s="415"/>
      <c r="B68" s="282" t="s">
        <v>55</v>
      </c>
      <c r="C68" s="216" t="s">
        <v>19</v>
      </c>
      <c r="D68" s="416">
        <f>SUM(D67:D67)</f>
        <v>2.4</v>
      </c>
      <c r="E68" s="215"/>
      <c r="F68" s="217">
        <f>SUM(F67:F67)</f>
        <v>308.30400000000003</v>
      </c>
      <c r="G68" s="218"/>
    </row>
    <row r="69" spans="1:7" ht="19.5" thickBot="1">
      <c r="A69" s="176"/>
      <c r="B69" s="177" t="s">
        <v>40</v>
      </c>
      <c r="C69" s="178"/>
      <c r="D69" s="178"/>
      <c r="E69" s="177"/>
      <c r="F69" s="179">
        <f>F68</f>
        <v>308.30400000000003</v>
      </c>
      <c r="G69" s="180"/>
    </row>
    <row r="70" spans="1:7" ht="19.5" thickBot="1">
      <c r="A70" s="181"/>
      <c r="B70" s="182" t="s">
        <v>38</v>
      </c>
      <c r="C70" s="183"/>
      <c r="D70" s="183"/>
      <c r="E70" s="182"/>
      <c r="F70" s="184">
        <f>F69*1.18</f>
        <v>363.79872</v>
      </c>
      <c r="G70" s="185"/>
    </row>
    <row r="71" spans="1:7" ht="18.75">
      <c r="A71" s="186"/>
      <c r="B71" s="187" t="s">
        <v>41</v>
      </c>
      <c r="C71" s="186"/>
      <c r="D71"/>
      <c r="E71" s="188">
        <f>F61+F69</f>
        <v>10840.48925</v>
      </c>
      <c r="F71" s="188"/>
      <c r="G71" s="189"/>
    </row>
    <row r="72" spans="1:7" ht="18.75">
      <c r="A72" s="186"/>
      <c r="B72" s="187" t="s">
        <v>42</v>
      </c>
      <c r="C72" s="186"/>
      <c r="D72" s="696">
        <f>E71*1.18</f>
        <v>12791.777315</v>
      </c>
      <c r="E72" s="696"/>
      <c r="F72" s="696"/>
      <c r="G72" s="189"/>
    </row>
    <row r="73" spans="1:7" ht="20.25">
      <c r="A73" s="699" t="s">
        <v>0</v>
      </c>
      <c r="B73" s="699"/>
      <c r="C73" s="699"/>
      <c r="D73" s="699"/>
      <c r="E73" s="699"/>
      <c r="F73" s="699"/>
      <c r="G73" s="699"/>
    </row>
    <row r="74" spans="1:7" ht="20.25">
      <c r="A74" s="699" t="s">
        <v>350</v>
      </c>
      <c r="B74" s="699"/>
      <c r="C74" s="699"/>
      <c r="D74" s="699"/>
      <c r="E74" s="699"/>
      <c r="F74" s="699"/>
      <c r="G74" s="699"/>
    </row>
    <row r="75" spans="1:7" ht="21" thickBot="1">
      <c r="A75" s="699" t="s">
        <v>56</v>
      </c>
      <c r="B75" s="699"/>
      <c r="C75" s="699"/>
      <c r="D75" s="699"/>
      <c r="E75" s="699"/>
      <c r="F75" s="699"/>
      <c r="G75" s="699"/>
    </row>
    <row r="76" spans="1:7" ht="19.5" thickBot="1">
      <c r="A76" s="700" t="s">
        <v>3</v>
      </c>
      <c r="B76" s="701"/>
      <c r="C76" s="701"/>
      <c r="D76" s="701"/>
      <c r="E76" s="701"/>
      <c r="F76" s="701"/>
      <c r="G76" s="702"/>
    </row>
    <row r="77" spans="1:7" ht="18.75">
      <c r="A77" s="104" t="s">
        <v>4</v>
      </c>
      <c r="B77" s="105" t="s">
        <v>5</v>
      </c>
      <c r="C77" s="105" t="s">
        <v>6</v>
      </c>
      <c r="D77" s="105" t="s">
        <v>7</v>
      </c>
      <c r="E77" s="105" t="s">
        <v>8</v>
      </c>
      <c r="F77" s="105" t="s">
        <v>9</v>
      </c>
      <c r="G77" s="106" t="s">
        <v>10</v>
      </c>
    </row>
    <row r="78" spans="1:7" ht="19.5" thickBot="1">
      <c r="A78" s="107"/>
      <c r="B78" s="108" t="s">
        <v>13</v>
      </c>
      <c r="C78" s="108" t="s">
        <v>14</v>
      </c>
      <c r="D78" s="108" t="s">
        <v>15</v>
      </c>
      <c r="E78" s="108"/>
      <c r="F78" s="108"/>
      <c r="G78" s="109"/>
    </row>
    <row r="79" spans="1:7" ht="19.5" thickBot="1">
      <c r="A79" s="141">
        <v>2</v>
      </c>
      <c r="B79" s="142" t="s">
        <v>32</v>
      </c>
      <c r="C79" s="143" t="s">
        <v>33</v>
      </c>
      <c r="D79" s="230">
        <v>0</v>
      </c>
      <c r="E79" s="197"/>
      <c r="F79" s="198">
        <v>10087.42</v>
      </c>
      <c r="G79" s="147" t="s">
        <v>34</v>
      </c>
    </row>
    <row r="80" spans="1:7" ht="19.5" thickBot="1">
      <c r="A80" s="148">
        <v>3</v>
      </c>
      <c r="B80" s="149" t="s">
        <v>36</v>
      </c>
      <c r="C80" s="150" t="s">
        <v>33</v>
      </c>
      <c r="D80" s="197">
        <v>21.8</v>
      </c>
      <c r="E80" s="197"/>
      <c r="F80" s="199">
        <v>30863.74</v>
      </c>
      <c r="G80" s="153" t="s">
        <v>34</v>
      </c>
    </row>
    <row r="81" spans="1:7" ht="19.5" thickBot="1">
      <c r="A81" s="154"/>
      <c r="B81" s="155" t="s">
        <v>37</v>
      </c>
      <c r="C81" s="156"/>
      <c r="D81" s="156"/>
      <c r="E81" s="157"/>
      <c r="F81" s="158">
        <f>F80+F79</f>
        <v>40951.16</v>
      </c>
      <c r="G81" s="159"/>
    </row>
    <row r="82" spans="1:7" ht="19.5" thickBot="1">
      <c r="A82" s="160"/>
      <c r="B82" s="161" t="s">
        <v>38</v>
      </c>
      <c r="C82" s="162"/>
      <c r="D82" s="162"/>
      <c r="E82" s="163"/>
      <c r="F82" s="164">
        <f>F81*1.18</f>
        <v>48322.368800000004</v>
      </c>
      <c r="G82" s="165"/>
    </row>
    <row r="83" spans="1:7" ht="19.5" thickBot="1">
      <c r="A83" s="200" t="s">
        <v>39</v>
      </c>
      <c r="B83" s="201"/>
      <c r="C83" s="201"/>
      <c r="D83" s="202"/>
      <c r="E83" s="201"/>
      <c r="F83" s="201"/>
      <c r="G83" s="203"/>
    </row>
    <row r="84" spans="1:7" ht="18.75">
      <c r="A84" s="204" t="s">
        <v>4</v>
      </c>
      <c r="B84" s="205" t="s">
        <v>5</v>
      </c>
      <c r="C84" s="205" t="s">
        <v>6</v>
      </c>
      <c r="D84" s="205" t="s">
        <v>7</v>
      </c>
      <c r="E84" s="205" t="s">
        <v>8</v>
      </c>
      <c r="F84" s="205" t="s">
        <v>9</v>
      </c>
      <c r="G84" s="206" t="s">
        <v>10</v>
      </c>
    </row>
    <row r="85" spans="1:7" ht="19.5" thickBot="1">
      <c r="A85" s="173"/>
      <c r="B85" s="174" t="s">
        <v>13</v>
      </c>
      <c r="C85" s="174" t="s">
        <v>14</v>
      </c>
      <c r="D85" s="174" t="s">
        <v>15</v>
      </c>
      <c r="E85" s="174"/>
      <c r="F85" s="174"/>
      <c r="G85" s="175"/>
    </row>
    <row r="86" spans="1:7" ht="19.5" thickBot="1">
      <c r="A86" s="176"/>
      <c r="B86" s="177" t="s">
        <v>40</v>
      </c>
      <c r="C86" s="178"/>
      <c r="D86" s="178"/>
      <c r="E86" s="177"/>
      <c r="F86" s="179">
        <v>0</v>
      </c>
      <c r="G86" s="180"/>
    </row>
    <row r="87" spans="1:7" ht="19.5" thickBot="1">
      <c r="A87" s="181"/>
      <c r="B87" s="182" t="s">
        <v>38</v>
      </c>
      <c r="C87" s="183"/>
      <c r="D87" s="183"/>
      <c r="E87" s="182"/>
      <c r="F87" s="184">
        <f>F86*1.18</f>
        <v>0</v>
      </c>
      <c r="G87" s="185"/>
    </row>
    <row r="88" spans="1:7" ht="18.75">
      <c r="A88" s="186"/>
      <c r="B88" s="187" t="s">
        <v>41</v>
      </c>
      <c r="C88" s="186"/>
      <c r="D88"/>
      <c r="E88" s="188">
        <f>F81+F86</f>
        <v>40951.16</v>
      </c>
      <c r="F88" s="188"/>
      <c r="G88" s="189"/>
    </row>
    <row r="89" spans="1:7" ht="18.75">
      <c r="A89" s="186"/>
      <c r="B89" s="187" t="s">
        <v>42</v>
      </c>
      <c r="C89" s="186"/>
      <c r="D89" s="696">
        <f>E88*1.18</f>
        <v>48322.368800000004</v>
      </c>
      <c r="E89" s="696"/>
      <c r="F89" s="696"/>
      <c r="G89" s="189"/>
    </row>
    <row r="90" spans="1:7" ht="20.25">
      <c r="A90" s="699" t="s">
        <v>0</v>
      </c>
      <c r="B90" s="699"/>
      <c r="C90" s="699"/>
      <c r="D90" s="699"/>
      <c r="E90" s="699"/>
      <c r="F90" s="699"/>
      <c r="G90" s="699"/>
    </row>
    <row r="91" spans="1:7" ht="20.25">
      <c r="A91" s="699" t="s">
        <v>350</v>
      </c>
      <c r="B91" s="699"/>
      <c r="C91" s="699"/>
      <c r="D91" s="699"/>
      <c r="E91" s="699"/>
      <c r="F91" s="699"/>
      <c r="G91" s="699"/>
    </row>
    <row r="92" spans="1:7" ht="21" thickBot="1">
      <c r="A92" s="699" t="s">
        <v>65</v>
      </c>
      <c r="B92" s="699"/>
      <c r="C92" s="699"/>
      <c r="D92" s="699"/>
      <c r="E92" s="699"/>
      <c r="F92" s="699"/>
      <c r="G92" s="699"/>
    </row>
    <row r="93" spans="1:7" ht="19.5" thickBot="1">
      <c r="A93" s="700" t="s">
        <v>3</v>
      </c>
      <c r="B93" s="701"/>
      <c r="C93" s="701"/>
      <c r="D93" s="701"/>
      <c r="E93" s="701"/>
      <c r="F93" s="701"/>
      <c r="G93" s="702"/>
    </row>
    <row r="94" spans="1:7" ht="18.75">
      <c r="A94" s="104" t="s">
        <v>4</v>
      </c>
      <c r="B94" s="105" t="s">
        <v>5</v>
      </c>
      <c r="C94" s="105" t="s">
        <v>6</v>
      </c>
      <c r="D94" s="105" t="s">
        <v>7</v>
      </c>
      <c r="E94" s="105" t="s">
        <v>8</v>
      </c>
      <c r="F94" s="105" t="s">
        <v>9</v>
      </c>
      <c r="G94" s="106" t="s">
        <v>10</v>
      </c>
    </row>
    <row r="95" spans="1:7" ht="19.5" thickBot="1">
      <c r="A95" s="107"/>
      <c r="B95" s="108" t="s">
        <v>13</v>
      </c>
      <c r="C95" s="108" t="s">
        <v>14</v>
      </c>
      <c r="D95" s="108" t="s">
        <v>15</v>
      </c>
      <c r="E95" s="108"/>
      <c r="F95" s="108"/>
      <c r="G95" s="109"/>
    </row>
    <row r="96" spans="1:7" ht="19.5" thickBot="1">
      <c r="A96" s="141">
        <v>2</v>
      </c>
      <c r="B96" s="142" t="s">
        <v>32</v>
      </c>
      <c r="C96" s="143" t="s">
        <v>33</v>
      </c>
      <c r="D96" s="197">
        <v>9.5</v>
      </c>
      <c r="E96" s="197"/>
      <c r="F96" s="198">
        <v>10948</v>
      </c>
      <c r="G96" s="147" t="s">
        <v>34</v>
      </c>
    </row>
    <row r="97" spans="1:7" ht="19.5" thickBot="1">
      <c r="A97" s="148">
        <v>3</v>
      </c>
      <c r="B97" s="149" t="s">
        <v>36</v>
      </c>
      <c r="C97" s="150" t="s">
        <v>33</v>
      </c>
      <c r="D97" s="197">
        <v>1</v>
      </c>
      <c r="E97" s="197"/>
      <c r="F97" s="198">
        <v>2483.38</v>
      </c>
      <c r="G97" s="153" t="s">
        <v>34</v>
      </c>
    </row>
    <row r="98" spans="1:7" ht="19.5" thickBot="1">
      <c r="A98" s="154"/>
      <c r="B98" s="155" t="s">
        <v>37</v>
      </c>
      <c r="C98" s="156"/>
      <c r="D98" s="156"/>
      <c r="E98" s="157"/>
      <c r="F98" s="158">
        <f>F96+F97</f>
        <v>13431.380000000001</v>
      </c>
      <c r="G98" s="159"/>
    </row>
    <row r="99" spans="1:7" ht="19.5" thickBot="1">
      <c r="A99" s="160"/>
      <c r="B99" s="161" t="s">
        <v>38</v>
      </c>
      <c r="C99" s="162"/>
      <c r="D99" s="162"/>
      <c r="E99" s="163"/>
      <c r="F99" s="164">
        <f>F98*1.18</f>
        <v>15849.028400000001</v>
      </c>
      <c r="G99" s="165"/>
    </row>
    <row r="100" spans="1:7" ht="19.5" thickBot="1">
      <c r="A100" s="237" t="s">
        <v>39</v>
      </c>
      <c r="B100" s="238"/>
      <c r="C100" s="238"/>
      <c r="D100" s="239"/>
      <c r="E100" s="238"/>
      <c r="F100" s="238"/>
      <c r="G100" s="240"/>
    </row>
    <row r="101" spans="1:7" ht="18.75">
      <c r="A101" s="204" t="s">
        <v>4</v>
      </c>
      <c r="B101" s="205" t="s">
        <v>5</v>
      </c>
      <c r="C101" s="205" t="s">
        <v>6</v>
      </c>
      <c r="D101" s="205" t="s">
        <v>7</v>
      </c>
      <c r="E101" s="205" t="s">
        <v>8</v>
      </c>
      <c r="F101" s="205" t="s">
        <v>9</v>
      </c>
      <c r="G101" s="206" t="s">
        <v>10</v>
      </c>
    </row>
    <row r="102" spans="1:7" ht="19.5" thickBot="1">
      <c r="A102" s="204"/>
      <c r="B102" s="205" t="s">
        <v>13</v>
      </c>
      <c r="C102" s="205" t="s">
        <v>14</v>
      </c>
      <c r="D102" s="205" t="s">
        <v>15</v>
      </c>
      <c r="E102" s="205"/>
      <c r="F102" s="205"/>
      <c r="G102" s="241"/>
    </row>
    <row r="103" spans="1:7" ht="19.5" thickBot="1">
      <c r="A103" s="176"/>
      <c r="B103" s="177" t="s">
        <v>40</v>
      </c>
      <c r="C103" s="178"/>
      <c r="D103" s="178"/>
      <c r="E103" s="177"/>
      <c r="F103" s="179">
        <v>0</v>
      </c>
      <c r="G103" s="180"/>
    </row>
    <row r="104" spans="1:7" ht="19.5" thickBot="1">
      <c r="A104" s="181"/>
      <c r="B104" s="182" t="s">
        <v>38</v>
      </c>
      <c r="C104" s="183"/>
      <c r="D104" s="183"/>
      <c r="E104" s="182"/>
      <c r="F104" s="184">
        <f>F103*1.18</f>
        <v>0</v>
      </c>
      <c r="G104" s="185"/>
    </row>
    <row r="105" spans="1:7" ht="18.75">
      <c r="A105" s="186"/>
      <c r="B105" s="187" t="s">
        <v>41</v>
      </c>
      <c r="C105" s="186"/>
      <c r="D105"/>
      <c r="E105" s="188">
        <f>F98+F103</f>
        <v>13431.380000000001</v>
      </c>
      <c r="F105" s="188"/>
      <c r="G105" s="560"/>
    </row>
    <row r="106" spans="1:7" ht="18.75">
      <c r="A106" s="186"/>
      <c r="B106" s="187" t="s">
        <v>42</v>
      </c>
      <c r="C106" s="186"/>
      <c r="D106" s="696">
        <f>E105*1.18</f>
        <v>15849.028400000001</v>
      </c>
      <c r="E106" s="696"/>
      <c r="F106" s="696"/>
      <c r="G106" s="560"/>
    </row>
    <row r="107" spans="1:7" ht="20.25">
      <c r="A107" s="699" t="s">
        <v>0</v>
      </c>
      <c r="B107" s="699"/>
      <c r="C107" s="699"/>
      <c r="D107" s="699"/>
      <c r="E107" s="699"/>
      <c r="F107" s="699"/>
      <c r="G107" s="699"/>
    </row>
    <row r="108" spans="1:7" ht="20.25">
      <c r="A108" s="699" t="s">
        <v>350</v>
      </c>
      <c r="B108" s="699"/>
      <c r="C108" s="699"/>
      <c r="D108" s="699"/>
      <c r="E108" s="699"/>
      <c r="F108" s="699"/>
      <c r="G108" s="699"/>
    </row>
    <row r="109" spans="1:7" ht="21" thickBot="1">
      <c r="A109" s="699" t="s">
        <v>71</v>
      </c>
      <c r="B109" s="699"/>
      <c r="C109" s="699"/>
      <c r="D109" s="699"/>
      <c r="E109" s="699"/>
      <c r="F109" s="699"/>
      <c r="G109" s="699"/>
    </row>
    <row r="110" spans="1:7" ht="19.5" thickBot="1">
      <c r="A110" s="700" t="s">
        <v>3</v>
      </c>
      <c r="B110" s="701"/>
      <c r="C110" s="701"/>
      <c r="D110" s="701"/>
      <c r="E110" s="701"/>
      <c r="F110" s="701"/>
      <c r="G110" s="702"/>
    </row>
    <row r="111" spans="1:7" ht="18.75">
      <c r="A111" s="104" t="s">
        <v>4</v>
      </c>
      <c r="B111" s="105" t="s">
        <v>5</v>
      </c>
      <c r="C111" s="105" t="s">
        <v>6</v>
      </c>
      <c r="D111" s="105" t="s">
        <v>7</v>
      </c>
      <c r="E111" s="105" t="s">
        <v>8</v>
      </c>
      <c r="F111" s="105" t="s">
        <v>9</v>
      </c>
      <c r="G111" s="106" t="s">
        <v>10</v>
      </c>
    </row>
    <row r="112" spans="1:7" ht="19.5" thickBot="1">
      <c r="A112" s="107"/>
      <c r="B112" s="108" t="s">
        <v>13</v>
      </c>
      <c r="C112" s="108" t="s">
        <v>14</v>
      </c>
      <c r="D112" s="108" t="s">
        <v>15</v>
      </c>
      <c r="E112" s="108"/>
      <c r="F112" s="108"/>
      <c r="G112" s="109"/>
    </row>
    <row r="113" spans="1:7" ht="18.75">
      <c r="A113" s="110">
        <v>2</v>
      </c>
      <c r="B113" s="722" t="s">
        <v>16</v>
      </c>
      <c r="C113" s="722"/>
      <c r="D113" s="722"/>
      <c r="E113" s="722"/>
      <c r="F113" s="722"/>
      <c r="G113" s="723"/>
    </row>
    <row r="114" spans="1:7" ht="18.75">
      <c r="A114" s="117" t="s">
        <v>160</v>
      </c>
      <c r="B114" s="123" t="s">
        <v>351</v>
      </c>
      <c r="C114" s="124" t="s">
        <v>22</v>
      </c>
      <c r="D114" s="124">
        <v>1</v>
      </c>
      <c r="E114" s="125">
        <v>423.61</v>
      </c>
      <c r="F114" s="126">
        <f>D114*E114</f>
        <v>423.61</v>
      </c>
      <c r="G114" s="127" t="s">
        <v>355</v>
      </c>
    </row>
    <row r="115" spans="1:7" ht="19.5" thickBot="1">
      <c r="A115" s="591" t="s">
        <v>162</v>
      </c>
      <c r="B115" s="592" t="s">
        <v>351</v>
      </c>
      <c r="C115" s="593" t="s">
        <v>22</v>
      </c>
      <c r="D115" s="593">
        <v>2</v>
      </c>
      <c r="E115" s="594">
        <v>273.67</v>
      </c>
      <c r="F115" s="595">
        <f>D115*E115</f>
        <v>547.34</v>
      </c>
      <c r="G115" s="596" t="s">
        <v>356</v>
      </c>
    </row>
    <row r="116" spans="1:7" ht="19.5" thickBot="1">
      <c r="A116" s="214"/>
      <c r="B116" s="215" t="s">
        <v>30</v>
      </c>
      <c r="C116" s="216" t="s">
        <v>22</v>
      </c>
      <c r="D116" s="229"/>
      <c r="E116" s="215"/>
      <c r="F116" s="217">
        <f>SUM(F114:F115)</f>
        <v>970.95</v>
      </c>
      <c r="G116" s="218"/>
    </row>
    <row r="117" spans="1:7" ht="19.5" thickBot="1">
      <c r="A117" s="135"/>
      <c r="B117" s="136" t="s">
        <v>31</v>
      </c>
      <c r="C117" s="136"/>
      <c r="D117" s="137"/>
      <c r="E117" s="138"/>
      <c r="F117" s="139">
        <f>F116</f>
        <v>970.95</v>
      </c>
      <c r="G117" s="140"/>
    </row>
    <row r="118" spans="1:7" ht="19.5" thickBot="1">
      <c r="A118" s="141">
        <v>6</v>
      </c>
      <c r="B118" s="142" t="s">
        <v>32</v>
      </c>
      <c r="C118" s="143" t="s">
        <v>33</v>
      </c>
      <c r="D118" s="230">
        <v>0</v>
      </c>
      <c r="E118" s="197"/>
      <c r="F118" s="597">
        <v>6220.129999999999</v>
      </c>
      <c r="G118" s="147" t="s">
        <v>34</v>
      </c>
    </row>
    <row r="119" spans="1:7" ht="19.5" thickBot="1">
      <c r="A119" s="148">
        <v>7</v>
      </c>
      <c r="B119" s="149" t="s">
        <v>36</v>
      </c>
      <c r="C119" s="150" t="s">
        <v>33</v>
      </c>
      <c r="D119" s="197">
        <v>5</v>
      </c>
      <c r="E119" s="197"/>
      <c r="F119" s="198">
        <v>2514</v>
      </c>
      <c r="G119" s="153" t="s">
        <v>34</v>
      </c>
    </row>
    <row r="120" spans="1:7" ht="19.5" thickBot="1">
      <c r="A120" s="154"/>
      <c r="B120" s="155" t="s">
        <v>37</v>
      </c>
      <c r="C120" s="156"/>
      <c r="D120" s="156"/>
      <c r="E120" s="157"/>
      <c r="F120" s="158">
        <f>F117+F118+F119</f>
        <v>9705.079999999998</v>
      </c>
      <c r="G120" s="159"/>
    </row>
    <row r="121" spans="1:7" ht="19.5" thickBot="1">
      <c r="A121" s="160"/>
      <c r="B121" s="161" t="s">
        <v>38</v>
      </c>
      <c r="C121" s="162"/>
      <c r="D121" s="162"/>
      <c r="E121" s="163"/>
      <c r="F121" s="164">
        <f>F120*1.18</f>
        <v>11451.994399999998</v>
      </c>
      <c r="G121" s="165"/>
    </row>
    <row r="122" spans="1:7" ht="18.75">
      <c r="A122" s="186"/>
      <c r="B122" s="187" t="s">
        <v>41</v>
      </c>
      <c r="C122" s="186"/>
      <c r="D122"/>
      <c r="E122" s="188">
        <f>F120</f>
        <v>9705.079999999998</v>
      </c>
      <c r="F122" s="188"/>
      <c r="G122" s="560"/>
    </row>
    <row r="123" spans="1:7" ht="18.75">
      <c r="A123" s="186"/>
      <c r="B123" s="187" t="s">
        <v>42</v>
      </c>
      <c r="C123" s="186"/>
      <c r="D123" s="696">
        <f>E122*1.18</f>
        <v>11451.994399999998</v>
      </c>
      <c r="E123" s="696"/>
      <c r="F123" s="696"/>
      <c r="G123" s="560"/>
    </row>
    <row r="124" spans="1:7" ht="20.25">
      <c r="A124" s="699" t="s">
        <v>0</v>
      </c>
      <c r="B124" s="699"/>
      <c r="C124" s="699"/>
      <c r="D124" s="699"/>
      <c r="E124" s="699"/>
      <c r="F124" s="699"/>
      <c r="G124" s="699"/>
    </row>
    <row r="125" spans="1:7" ht="20.25">
      <c r="A125" s="699" t="s">
        <v>350</v>
      </c>
      <c r="B125" s="699"/>
      <c r="C125" s="699"/>
      <c r="D125" s="699"/>
      <c r="E125" s="699"/>
      <c r="F125" s="699"/>
      <c r="G125" s="699"/>
    </row>
    <row r="126" spans="1:7" ht="21" thickBot="1">
      <c r="A126" s="699" t="s">
        <v>74</v>
      </c>
      <c r="B126" s="699"/>
      <c r="C126" s="699"/>
      <c r="D126" s="699"/>
      <c r="E126" s="699"/>
      <c r="F126" s="699"/>
      <c r="G126" s="699"/>
    </row>
    <row r="127" spans="1:7" ht="19.5" thickBot="1">
      <c r="A127" s="700" t="s">
        <v>3</v>
      </c>
      <c r="B127" s="701"/>
      <c r="C127" s="701"/>
      <c r="D127" s="701"/>
      <c r="E127" s="701"/>
      <c r="F127" s="701"/>
      <c r="G127" s="702"/>
    </row>
    <row r="128" spans="1:7" ht="18.75">
      <c r="A128" s="104" t="s">
        <v>4</v>
      </c>
      <c r="B128" s="105" t="s">
        <v>5</v>
      </c>
      <c r="C128" s="105" t="s">
        <v>6</v>
      </c>
      <c r="D128" s="105" t="s">
        <v>7</v>
      </c>
      <c r="E128" s="105" t="s">
        <v>8</v>
      </c>
      <c r="F128" s="105" t="s">
        <v>9</v>
      </c>
      <c r="G128" s="106" t="s">
        <v>10</v>
      </c>
    </row>
    <row r="129" spans="1:7" ht="19.5" thickBot="1">
      <c r="A129" s="107"/>
      <c r="B129" s="108" t="s">
        <v>13</v>
      </c>
      <c r="C129" s="108" t="s">
        <v>14</v>
      </c>
      <c r="D129" s="108" t="s">
        <v>15</v>
      </c>
      <c r="E129" s="108"/>
      <c r="F129" s="108"/>
      <c r="G129" s="109"/>
    </row>
    <row r="130" spans="1:7" ht="18.75">
      <c r="A130" s="110">
        <v>1</v>
      </c>
      <c r="B130" s="722" t="s">
        <v>16</v>
      </c>
      <c r="C130" s="722"/>
      <c r="D130" s="722"/>
      <c r="E130" s="722"/>
      <c r="F130" s="722"/>
      <c r="G130" s="723"/>
    </row>
    <row r="131" spans="1:7" ht="19.5" thickBot="1">
      <c r="A131" s="591" t="s">
        <v>157</v>
      </c>
      <c r="B131" s="592" t="s">
        <v>351</v>
      </c>
      <c r="C131" s="593" t="s">
        <v>49</v>
      </c>
      <c r="D131" s="593">
        <v>30</v>
      </c>
      <c r="E131" s="594">
        <v>104.54</v>
      </c>
      <c r="F131" s="595">
        <f>D131*E131</f>
        <v>3136.2000000000003</v>
      </c>
      <c r="G131" s="596" t="s">
        <v>357</v>
      </c>
    </row>
    <row r="132" spans="1:7" ht="19.5" thickBot="1">
      <c r="A132" s="191"/>
      <c r="B132" s="192" t="s">
        <v>30</v>
      </c>
      <c r="C132" s="193" t="s">
        <v>22</v>
      </c>
      <c r="D132" s="194"/>
      <c r="E132" s="192"/>
      <c r="F132" s="195">
        <f>SUM(F131:F131)</f>
        <v>3136.2000000000003</v>
      </c>
      <c r="G132" s="196"/>
    </row>
    <row r="133" spans="1:7" ht="19.5" thickBot="1">
      <c r="A133" s="135"/>
      <c r="B133" s="136" t="s">
        <v>31</v>
      </c>
      <c r="C133" s="136"/>
      <c r="D133" s="137"/>
      <c r="E133" s="138"/>
      <c r="F133" s="139">
        <f>F132</f>
        <v>3136.2000000000003</v>
      </c>
      <c r="G133" s="140"/>
    </row>
    <row r="134" spans="1:7" ht="19.5" thickBot="1">
      <c r="A134" s="141">
        <v>3</v>
      </c>
      <c r="B134" s="142" t="s">
        <v>32</v>
      </c>
      <c r="C134" s="143" t="s">
        <v>33</v>
      </c>
      <c r="D134" s="197"/>
      <c r="E134" s="197"/>
      <c r="F134" s="198">
        <v>0</v>
      </c>
      <c r="G134" s="147" t="s">
        <v>34</v>
      </c>
    </row>
    <row r="135" spans="1:7" ht="19.5" thickBot="1">
      <c r="A135" s="148">
        <v>4</v>
      </c>
      <c r="B135" s="149" t="s">
        <v>36</v>
      </c>
      <c r="C135" s="150" t="s">
        <v>33</v>
      </c>
      <c r="D135" s="197">
        <v>0.8</v>
      </c>
      <c r="E135" s="197"/>
      <c r="F135" s="199">
        <v>1494.85</v>
      </c>
      <c r="G135" s="153" t="s">
        <v>34</v>
      </c>
    </row>
    <row r="136" spans="1:7" ht="19.5" thickBot="1">
      <c r="A136" s="154"/>
      <c r="B136" s="155" t="s">
        <v>37</v>
      </c>
      <c r="C136" s="156"/>
      <c r="D136" s="156"/>
      <c r="E136" s="157"/>
      <c r="F136" s="158">
        <f>F133+F134+F135</f>
        <v>4631.05</v>
      </c>
      <c r="G136" s="159"/>
    </row>
    <row r="137" spans="1:7" ht="19.5" thickBot="1">
      <c r="A137" s="160"/>
      <c r="B137" s="161" t="s">
        <v>38</v>
      </c>
      <c r="C137" s="162"/>
      <c r="D137" s="162"/>
      <c r="E137" s="163"/>
      <c r="F137" s="164">
        <f>F136*1.18</f>
        <v>5464.639</v>
      </c>
      <c r="G137" s="165"/>
    </row>
    <row r="138" spans="1:7" ht="19.5" thickBot="1">
      <c r="A138" s="200" t="s">
        <v>39</v>
      </c>
      <c r="B138" s="201"/>
      <c r="C138" s="201"/>
      <c r="D138" s="202"/>
      <c r="E138" s="201"/>
      <c r="F138" s="201"/>
      <c r="G138" s="203"/>
    </row>
    <row r="139" spans="1:7" ht="18.75">
      <c r="A139" s="204" t="s">
        <v>4</v>
      </c>
      <c r="B139" s="205" t="s">
        <v>5</v>
      </c>
      <c r="C139" s="205" t="s">
        <v>6</v>
      </c>
      <c r="D139" s="205" t="s">
        <v>7</v>
      </c>
      <c r="E139" s="205" t="s">
        <v>8</v>
      </c>
      <c r="F139" s="205" t="s">
        <v>9</v>
      </c>
      <c r="G139" s="206" t="s">
        <v>10</v>
      </c>
    </row>
    <row r="140" spans="1:7" ht="19.5" thickBot="1">
      <c r="A140" s="173"/>
      <c r="B140" s="174" t="s">
        <v>13</v>
      </c>
      <c r="C140" s="174" t="s">
        <v>14</v>
      </c>
      <c r="D140" s="174" t="s">
        <v>15</v>
      </c>
      <c r="E140" s="174"/>
      <c r="F140" s="174"/>
      <c r="G140" s="175"/>
    </row>
    <row r="141" spans="1:7" ht="19.5" thickBot="1">
      <c r="A141" s="176"/>
      <c r="B141" s="177" t="s">
        <v>40</v>
      </c>
      <c r="C141" s="178"/>
      <c r="D141" s="178"/>
      <c r="E141" s="177"/>
      <c r="F141" s="179">
        <v>0</v>
      </c>
      <c r="G141" s="180"/>
    </row>
    <row r="142" spans="1:7" ht="19.5" thickBot="1">
      <c r="A142" s="181"/>
      <c r="B142" s="182" t="s">
        <v>38</v>
      </c>
      <c r="C142" s="183"/>
      <c r="D142" s="183"/>
      <c r="E142" s="182"/>
      <c r="F142" s="184">
        <f>F141*1.18</f>
        <v>0</v>
      </c>
      <c r="G142" s="185"/>
    </row>
    <row r="143" spans="1:7" ht="18.75">
      <c r="A143" s="186"/>
      <c r="B143" s="187" t="s">
        <v>41</v>
      </c>
      <c r="C143" s="186"/>
      <c r="D143" s="188">
        <f>F136+F141</f>
        <v>4631.05</v>
      </c>
      <c r="E143" s="188"/>
      <c r="F143" s="188"/>
      <c r="G143" s="189"/>
    </row>
    <row r="144" spans="1:7" ht="18.75">
      <c r="A144" s="186"/>
      <c r="B144" s="187" t="s">
        <v>42</v>
      </c>
      <c r="C144" s="186"/>
      <c r="D144" s="696">
        <f>D143*1.18</f>
        <v>5464.639</v>
      </c>
      <c r="E144" s="696"/>
      <c r="F144" s="696"/>
      <c r="G144" s="189"/>
    </row>
    <row r="145" spans="1:7" ht="20.25">
      <c r="A145" s="699" t="s">
        <v>0</v>
      </c>
      <c r="B145" s="699"/>
      <c r="C145" s="699"/>
      <c r="D145" s="699"/>
      <c r="E145" s="699"/>
      <c r="F145" s="699"/>
      <c r="G145" s="699"/>
    </row>
    <row r="146" spans="1:7" ht="20.25">
      <c r="A146" s="699" t="s">
        <v>350</v>
      </c>
      <c r="B146" s="699"/>
      <c r="C146" s="699"/>
      <c r="D146" s="699"/>
      <c r="E146" s="699"/>
      <c r="F146" s="699"/>
      <c r="G146" s="699"/>
    </row>
    <row r="147" spans="1:7" ht="21" thickBot="1">
      <c r="A147" s="699" t="s">
        <v>80</v>
      </c>
      <c r="B147" s="699"/>
      <c r="C147" s="699"/>
      <c r="D147" s="699"/>
      <c r="E147" s="699"/>
      <c r="F147" s="699"/>
      <c r="G147" s="699"/>
    </row>
    <row r="148" spans="1:7" ht="19.5" thickBot="1">
      <c r="A148" s="700" t="s">
        <v>3</v>
      </c>
      <c r="B148" s="701"/>
      <c r="C148" s="701"/>
      <c r="D148" s="701"/>
      <c r="E148" s="701"/>
      <c r="F148" s="701"/>
      <c r="G148" s="702"/>
    </row>
    <row r="149" spans="1:7" ht="18.75">
      <c r="A149" s="104" t="s">
        <v>4</v>
      </c>
      <c r="B149" s="105" t="s">
        <v>5</v>
      </c>
      <c r="C149" s="105" t="s">
        <v>6</v>
      </c>
      <c r="D149" s="105" t="s">
        <v>7</v>
      </c>
      <c r="E149" s="105" t="s">
        <v>8</v>
      </c>
      <c r="F149" s="105" t="s">
        <v>9</v>
      </c>
      <c r="G149" s="106" t="s">
        <v>10</v>
      </c>
    </row>
    <row r="150" spans="1:7" ht="19.5" thickBot="1">
      <c r="A150" s="107"/>
      <c r="B150" s="108" t="s">
        <v>13</v>
      </c>
      <c r="C150" s="108" t="s">
        <v>14</v>
      </c>
      <c r="D150" s="108" t="s">
        <v>15</v>
      </c>
      <c r="E150" s="108"/>
      <c r="F150" s="108"/>
      <c r="G150" s="109"/>
    </row>
    <row r="151" spans="1:7" ht="18.75">
      <c r="A151" s="110">
        <v>2</v>
      </c>
      <c r="B151" s="722" t="s">
        <v>16</v>
      </c>
      <c r="C151" s="722"/>
      <c r="D151" s="722"/>
      <c r="E151" s="722"/>
      <c r="F151" s="722"/>
      <c r="G151" s="723"/>
    </row>
    <row r="152" spans="1:7" ht="19.5" thickBot="1">
      <c r="A152" s="420" t="s">
        <v>266</v>
      </c>
      <c r="B152" s="421" t="s">
        <v>351</v>
      </c>
      <c r="C152" s="422" t="s">
        <v>22</v>
      </c>
      <c r="D152" s="422">
        <v>1</v>
      </c>
      <c r="E152" s="425">
        <v>699.94</v>
      </c>
      <c r="F152" s="423">
        <f>D152*E152</f>
        <v>699.94</v>
      </c>
      <c r="G152" s="424" t="s">
        <v>358</v>
      </c>
    </row>
    <row r="153" spans="1:7" ht="19.5" thickBot="1">
      <c r="A153" s="214"/>
      <c r="B153" s="215" t="s">
        <v>30</v>
      </c>
      <c r="C153" s="216" t="s">
        <v>22</v>
      </c>
      <c r="D153" s="229"/>
      <c r="E153" s="215"/>
      <c r="F153" s="217">
        <f>SUM(F152:F152)</f>
        <v>699.94</v>
      </c>
      <c r="G153" s="218"/>
    </row>
    <row r="154" spans="1:7" ht="19.5" thickBot="1">
      <c r="A154" s="135"/>
      <c r="B154" s="136" t="s">
        <v>31</v>
      </c>
      <c r="C154" s="136"/>
      <c r="D154" s="137"/>
      <c r="E154" s="138"/>
      <c r="F154" s="139">
        <f>F153</f>
        <v>699.94</v>
      </c>
      <c r="G154" s="140"/>
    </row>
    <row r="155" spans="1:7" ht="19.5" thickBot="1">
      <c r="A155" s="141">
        <v>4</v>
      </c>
      <c r="B155" s="142" t="s">
        <v>32</v>
      </c>
      <c r="C155" s="143" t="s">
        <v>33</v>
      </c>
      <c r="D155" s="230">
        <v>0.5</v>
      </c>
      <c r="E155" s="197"/>
      <c r="F155" s="198">
        <v>3228.06035</v>
      </c>
      <c r="G155" s="147" t="s">
        <v>34</v>
      </c>
    </row>
    <row r="156" spans="1:7" ht="19.5" thickBot="1">
      <c r="A156" s="148">
        <v>5</v>
      </c>
      <c r="B156" s="149" t="s">
        <v>36</v>
      </c>
      <c r="C156" s="150" t="s">
        <v>33</v>
      </c>
      <c r="D156" s="197">
        <v>3</v>
      </c>
      <c r="E156" s="197"/>
      <c r="F156" s="199">
        <v>1933.72</v>
      </c>
      <c r="G156" s="153" t="s">
        <v>34</v>
      </c>
    </row>
    <row r="157" spans="1:7" ht="19.5" thickBot="1">
      <c r="A157" s="154"/>
      <c r="B157" s="155" t="s">
        <v>37</v>
      </c>
      <c r="C157" s="156"/>
      <c r="D157" s="156"/>
      <c r="E157" s="157"/>
      <c r="F157" s="158">
        <f>F154+F155+F156</f>
        <v>5861.7203500000005</v>
      </c>
      <c r="G157" s="159"/>
    </row>
    <row r="158" spans="1:7" ht="19.5" thickBot="1">
      <c r="A158" s="160"/>
      <c r="B158" s="161" t="s">
        <v>38</v>
      </c>
      <c r="C158" s="162"/>
      <c r="D158" s="162"/>
      <c r="E158" s="163"/>
      <c r="F158" s="164">
        <f>F157*1.18</f>
        <v>6916.830013</v>
      </c>
      <c r="G158" s="165"/>
    </row>
    <row r="159" spans="1:7" ht="19.5" thickBot="1">
      <c r="A159" s="200" t="s">
        <v>39</v>
      </c>
      <c r="B159" s="201"/>
      <c r="C159" s="201"/>
      <c r="D159" s="202"/>
      <c r="E159" s="201"/>
      <c r="F159" s="201"/>
      <c r="G159" s="203"/>
    </row>
    <row r="160" spans="1:7" ht="18.75">
      <c r="A160" s="204" t="s">
        <v>4</v>
      </c>
      <c r="B160" s="205" t="s">
        <v>5</v>
      </c>
      <c r="C160" s="205" t="s">
        <v>6</v>
      </c>
      <c r="D160" s="205" t="s">
        <v>7</v>
      </c>
      <c r="E160" s="205" t="s">
        <v>8</v>
      </c>
      <c r="F160" s="205" t="s">
        <v>9</v>
      </c>
      <c r="G160" s="206" t="s">
        <v>10</v>
      </c>
    </row>
    <row r="161" spans="1:7" ht="19.5" thickBot="1">
      <c r="A161" s="204"/>
      <c r="B161" s="205" t="s">
        <v>13</v>
      </c>
      <c r="C161" s="205" t="s">
        <v>14</v>
      </c>
      <c r="D161" s="205" t="s">
        <v>15</v>
      </c>
      <c r="E161" s="205"/>
      <c r="F161" s="205"/>
      <c r="G161" s="241"/>
    </row>
    <row r="162" spans="1:7" ht="19.5" thickBot="1">
      <c r="A162" s="141">
        <v>1</v>
      </c>
      <c r="B162" s="780" t="s">
        <v>68</v>
      </c>
      <c r="C162" s="780"/>
      <c r="D162" s="780"/>
      <c r="E162" s="780"/>
      <c r="F162" s="780"/>
      <c r="G162" s="781"/>
    </row>
    <row r="163" spans="1:7" ht="18.75">
      <c r="A163" s="210">
        <v>2</v>
      </c>
      <c r="B163" s="209" t="s">
        <v>351</v>
      </c>
      <c r="C163" s="210" t="s">
        <v>19</v>
      </c>
      <c r="D163" s="598">
        <v>1</v>
      </c>
      <c r="E163" s="599">
        <v>384.63</v>
      </c>
      <c r="F163" s="212">
        <f>D163*E163</f>
        <v>384.63</v>
      </c>
      <c r="G163" s="600" t="s">
        <v>359</v>
      </c>
    </row>
    <row r="164" spans="1:7" ht="19.5" thickBot="1">
      <c r="A164" s="191"/>
      <c r="B164" s="192" t="s">
        <v>55</v>
      </c>
      <c r="C164" s="193" t="s">
        <v>19</v>
      </c>
      <c r="D164" s="268">
        <f>SUM(D163:D163)</f>
        <v>1</v>
      </c>
      <c r="E164" s="192"/>
      <c r="F164" s="195">
        <f>SUM(F163:F163)</f>
        <v>384.63</v>
      </c>
      <c r="G164" s="196"/>
    </row>
    <row r="165" spans="1:7" ht="19.5" thickBot="1">
      <c r="A165" s="176"/>
      <c r="B165" s="177" t="s">
        <v>40</v>
      </c>
      <c r="C165" s="178"/>
      <c r="D165" s="178"/>
      <c r="E165" s="177"/>
      <c r="F165" s="179">
        <f>F164</f>
        <v>384.63</v>
      </c>
      <c r="G165" s="180"/>
    </row>
    <row r="166" spans="1:7" ht="19.5" thickBot="1">
      <c r="A166" s="181"/>
      <c r="B166" s="182" t="s">
        <v>38</v>
      </c>
      <c r="C166" s="183"/>
      <c r="D166" s="183"/>
      <c r="E166" s="182"/>
      <c r="F166" s="184">
        <f>F165*1.18</f>
        <v>453.86339999999996</v>
      </c>
      <c r="G166" s="185"/>
    </row>
    <row r="167" spans="1:7" ht="18.75">
      <c r="A167" s="186"/>
      <c r="B167" s="187" t="s">
        <v>41</v>
      </c>
      <c r="C167" s="186"/>
      <c r="D167" s="188">
        <f>F157+F165</f>
        <v>6246.350350000001</v>
      </c>
      <c r="E167" s="188"/>
      <c r="F167" s="188"/>
      <c r="G167" s="189"/>
    </row>
    <row r="168" spans="1:7" ht="18.75">
      <c r="A168" s="186"/>
      <c r="B168" s="187" t="s">
        <v>42</v>
      </c>
      <c r="C168" s="186"/>
      <c r="D168" s="696">
        <f>D167*1.18</f>
        <v>7370.693413</v>
      </c>
      <c r="E168" s="696"/>
      <c r="F168" s="696"/>
      <c r="G168" s="189"/>
    </row>
    <row r="169" spans="1:7" ht="20.25">
      <c r="A169" s="699" t="s">
        <v>0</v>
      </c>
      <c r="B169" s="699"/>
      <c r="C169" s="699"/>
      <c r="D169" s="699"/>
      <c r="E169" s="699"/>
      <c r="F169" s="699"/>
      <c r="G169" s="699"/>
    </row>
    <row r="170" spans="1:7" ht="20.25">
      <c r="A170" s="699" t="s">
        <v>350</v>
      </c>
      <c r="B170" s="699"/>
      <c r="C170" s="699"/>
      <c r="D170" s="699"/>
      <c r="E170" s="699"/>
      <c r="F170" s="699"/>
      <c r="G170" s="699"/>
    </row>
    <row r="171" spans="1:7" ht="21" thickBot="1">
      <c r="A171" s="699" t="s">
        <v>85</v>
      </c>
      <c r="B171" s="699"/>
      <c r="C171" s="699"/>
      <c r="D171" s="699"/>
      <c r="E171" s="699"/>
      <c r="F171" s="699"/>
      <c r="G171" s="699"/>
    </row>
    <row r="172" spans="1:7" ht="19.5" thickBot="1">
      <c r="A172" s="708" t="s">
        <v>3</v>
      </c>
      <c r="B172" s="709"/>
      <c r="C172" s="709"/>
      <c r="D172" s="709"/>
      <c r="E172" s="709"/>
      <c r="F172" s="709"/>
      <c r="G172" s="710"/>
    </row>
    <row r="173" spans="1:7" ht="18.75">
      <c r="A173" s="104" t="s">
        <v>4</v>
      </c>
      <c r="B173" s="105" t="s">
        <v>5</v>
      </c>
      <c r="C173" s="105" t="s">
        <v>6</v>
      </c>
      <c r="D173" s="105" t="s">
        <v>7</v>
      </c>
      <c r="E173" s="105" t="s">
        <v>8</v>
      </c>
      <c r="F173" s="105" t="s">
        <v>9</v>
      </c>
      <c r="G173" s="106" t="s">
        <v>10</v>
      </c>
    </row>
    <row r="174" spans="1:7" ht="19.5" thickBot="1">
      <c r="A174" s="107"/>
      <c r="B174" s="108" t="s">
        <v>13</v>
      </c>
      <c r="C174" s="108" t="s">
        <v>14</v>
      </c>
      <c r="D174" s="108" t="s">
        <v>15</v>
      </c>
      <c r="E174" s="108"/>
      <c r="F174" s="108"/>
      <c r="G174" s="109"/>
    </row>
    <row r="175" spans="1:7" ht="19.5" thickBot="1">
      <c r="A175" s="219">
        <v>4</v>
      </c>
      <c r="B175" s="220" t="s">
        <v>16</v>
      </c>
      <c r="C175" s="711"/>
      <c r="D175" s="712"/>
      <c r="E175" s="712"/>
      <c r="F175" s="712"/>
      <c r="G175" s="713"/>
    </row>
    <row r="176" spans="1:7" ht="19.5" thickBot="1">
      <c r="A176" s="427">
        <v>49</v>
      </c>
      <c r="B176" s="428" t="s">
        <v>351</v>
      </c>
      <c r="C176" s="429" t="s">
        <v>22</v>
      </c>
      <c r="D176" s="429">
        <v>5</v>
      </c>
      <c r="E176" s="428">
        <v>497.51</v>
      </c>
      <c r="F176" s="284">
        <f>D176*E176</f>
        <v>2487.55</v>
      </c>
      <c r="G176" s="430" t="s">
        <v>360</v>
      </c>
    </row>
    <row r="177" spans="1:7" ht="19.5" thickBot="1">
      <c r="A177" s="285"/>
      <c r="B177" s="286" t="s">
        <v>30</v>
      </c>
      <c r="C177" s="286"/>
      <c r="D177" s="287"/>
      <c r="E177" s="286"/>
      <c r="F177" s="288">
        <f>SUM(F176:F176)</f>
        <v>2487.55</v>
      </c>
      <c r="G177" s="289"/>
    </row>
    <row r="178" spans="1:7" ht="19.5" thickBot="1">
      <c r="A178" s="290"/>
      <c r="B178" s="286" t="s">
        <v>31</v>
      </c>
      <c r="C178" s="286"/>
      <c r="D178" s="286"/>
      <c r="E178" s="286"/>
      <c r="F178" s="288">
        <f>F177</f>
        <v>2487.55</v>
      </c>
      <c r="G178" s="291"/>
    </row>
    <row r="179" spans="1:7" ht="19.5" thickBot="1">
      <c r="A179" s="292">
        <v>6</v>
      </c>
      <c r="B179" s="293" t="s">
        <v>32</v>
      </c>
      <c r="C179" s="287" t="s">
        <v>33</v>
      </c>
      <c r="D179" s="294">
        <v>6.2</v>
      </c>
      <c r="E179" s="286"/>
      <c r="F179" s="436">
        <v>13090.32734</v>
      </c>
      <c r="G179" s="291" t="s">
        <v>34</v>
      </c>
    </row>
    <row r="180" spans="1:7" ht="19.5" thickBot="1">
      <c r="A180" s="296">
        <v>7</v>
      </c>
      <c r="B180" s="297" t="s">
        <v>36</v>
      </c>
      <c r="C180" s="298" t="s">
        <v>33</v>
      </c>
      <c r="D180" s="298">
        <v>1</v>
      </c>
      <c r="E180" s="299"/>
      <c r="F180" s="437">
        <v>1204.28</v>
      </c>
      <c r="G180" s="300" t="s">
        <v>34</v>
      </c>
    </row>
    <row r="181" spans="1:7" ht="19.5" thickBot="1">
      <c r="A181" s="290"/>
      <c r="B181" s="301" t="s">
        <v>37</v>
      </c>
      <c r="C181" s="286"/>
      <c r="D181" s="286"/>
      <c r="E181" s="286"/>
      <c r="F181" s="302">
        <f>F178+F179+F180</f>
        <v>16782.157339999998</v>
      </c>
      <c r="G181" s="291"/>
    </row>
    <row r="182" spans="1:7" ht="19.5" thickBot="1">
      <c r="A182" s="290"/>
      <c r="B182" s="286" t="s">
        <v>38</v>
      </c>
      <c r="C182" s="286"/>
      <c r="D182" s="286"/>
      <c r="E182" s="286"/>
      <c r="F182" s="288">
        <f>F181*1.18</f>
        <v>19802.945661199996</v>
      </c>
      <c r="G182" s="291"/>
    </row>
    <row r="183" spans="1:7" ht="19.5" thickBot="1">
      <c r="A183" s="200" t="s">
        <v>39</v>
      </c>
      <c r="B183" s="201"/>
      <c r="C183" s="201"/>
      <c r="D183" s="202"/>
      <c r="E183" s="201"/>
      <c r="F183" s="201"/>
      <c r="G183" s="203"/>
    </row>
    <row r="184" spans="1:7" ht="12.75">
      <c r="A184" s="714" t="s">
        <v>4</v>
      </c>
      <c r="B184" s="716" t="s">
        <v>90</v>
      </c>
      <c r="C184" s="718" t="s">
        <v>91</v>
      </c>
      <c r="D184" s="720" t="s">
        <v>92</v>
      </c>
      <c r="E184" s="718" t="s">
        <v>8</v>
      </c>
      <c r="F184" s="718" t="s">
        <v>9</v>
      </c>
      <c r="G184" s="706" t="s">
        <v>10</v>
      </c>
    </row>
    <row r="185" spans="1:7" ht="13.5" thickBot="1">
      <c r="A185" s="715"/>
      <c r="B185" s="717"/>
      <c r="C185" s="719"/>
      <c r="D185" s="721"/>
      <c r="E185" s="719"/>
      <c r="F185" s="719"/>
      <c r="G185" s="707"/>
    </row>
    <row r="186" spans="1:7" ht="19.5" thickBot="1">
      <c r="A186" s="290"/>
      <c r="B186" s="301" t="s">
        <v>40</v>
      </c>
      <c r="C186" s="286"/>
      <c r="D186" s="286"/>
      <c r="E186" s="286"/>
      <c r="F186" s="302">
        <v>0</v>
      </c>
      <c r="G186" s="291"/>
    </row>
    <row r="187" spans="1:7" ht="19.5" thickBot="1">
      <c r="A187" s="290"/>
      <c r="B187" s="286" t="s">
        <v>38</v>
      </c>
      <c r="C187" s="286"/>
      <c r="D187" s="286"/>
      <c r="E187" s="286"/>
      <c r="F187" s="288">
        <f>F186*1.18</f>
        <v>0</v>
      </c>
      <c r="G187" s="291"/>
    </row>
    <row r="188" spans="1:7" ht="18.75">
      <c r="A188" s="187"/>
      <c r="B188" s="187" t="s">
        <v>41</v>
      </c>
      <c r="C188" s="187"/>
      <c r="D188" s="307"/>
      <c r="E188" s="308">
        <f>F186+F181</f>
        <v>16782.157339999998</v>
      </c>
      <c r="F188" s="187"/>
      <c r="G188" s="187"/>
    </row>
    <row r="189" spans="1:7" ht="18.75">
      <c r="A189" s="187"/>
      <c r="B189" s="187" t="s">
        <v>42</v>
      </c>
      <c r="C189" s="187"/>
      <c r="D189" s="307">
        <f>E188*1.18</f>
        <v>19802.945661199996</v>
      </c>
      <c r="E189" s="187"/>
      <c r="F189" s="187"/>
      <c r="G189" s="187"/>
    </row>
    <row r="190" spans="1:7" ht="20.25">
      <c r="A190" s="699" t="s">
        <v>0</v>
      </c>
      <c r="B190" s="699"/>
      <c r="C190" s="699"/>
      <c r="D190" s="699"/>
      <c r="E190" s="699"/>
      <c r="F190" s="699"/>
      <c r="G190" s="699"/>
    </row>
    <row r="191" spans="1:7" ht="20.25">
      <c r="A191" s="699" t="s">
        <v>350</v>
      </c>
      <c r="B191" s="699"/>
      <c r="C191" s="699"/>
      <c r="D191" s="699"/>
      <c r="E191" s="699"/>
      <c r="F191" s="699"/>
      <c r="G191" s="699"/>
    </row>
    <row r="192" spans="1:7" ht="21" thickBot="1">
      <c r="A192" s="699" t="s">
        <v>94</v>
      </c>
      <c r="B192" s="699"/>
      <c r="C192" s="699"/>
      <c r="D192" s="699"/>
      <c r="E192" s="699"/>
      <c r="F192" s="699"/>
      <c r="G192" s="699"/>
    </row>
    <row r="193" spans="1:7" ht="19.5" thickBot="1">
      <c r="A193" s="700" t="s">
        <v>3</v>
      </c>
      <c r="B193" s="701"/>
      <c r="C193" s="701"/>
      <c r="D193" s="701"/>
      <c r="E193" s="701"/>
      <c r="F193" s="701"/>
      <c r="G193" s="702"/>
    </row>
    <row r="194" spans="1:7" ht="19.5" thickBot="1">
      <c r="A194" s="104" t="s">
        <v>4</v>
      </c>
      <c r="B194" s="105" t="s">
        <v>5</v>
      </c>
      <c r="C194" s="105" t="s">
        <v>6</v>
      </c>
      <c r="D194" s="105" t="s">
        <v>7</v>
      </c>
      <c r="E194" s="105" t="s">
        <v>8</v>
      </c>
      <c r="F194" s="105" t="s">
        <v>9</v>
      </c>
      <c r="G194" s="106" t="s">
        <v>10</v>
      </c>
    </row>
    <row r="195" spans="1:7" ht="19.5" thickBot="1">
      <c r="A195" s="601"/>
      <c r="B195" s="602" t="s">
        <v>13</v>
      </c>
      <c r="C195" s="602" t="s">
        <v>14</v>
      </c>
      <c r="D195" s="602" t="s">
        <v>15</v>
      </c>
      <c r="E195" s="602"/>
      <c r="F195" s="602"/>
      <c r="G195" s="603"/>
    </row>
    <row r="196" spans="1:7" ht="19.5" thickBot="1">
      <c r="A196" s="141">
        <v>5</v>
      </c>
      <c r="B196" s="142" t="s">
        <v>32</v>
      </c>
      <c r="C196" s="143" t="s">
        <v>33</v>
      </c>
      <c r="D196" s="230">
        <v>0</v>
      </c>
      <c r="E196" s="197"/>
      <c r="F196" s="198">
        <v>5044</v>
      </c>
      <c r="G196" s="147" t="s">
        <v>34</v>
      </c>
    </row>
    <row r="197" spans="1:7" ht="19.5" thickBot="1">
      <c r="A197" s="148">
        <v>6</v>
      </c>
      <c r="B197" s="149" t="s">
        <v>36</v>
      </c>
      <c r="C197" s="150" t="s">
        <v>33</v>
      </c>
      <c r="D197" s="197"/>
      <c r="E197" s="197"/>
      <c r="F197" s="199">
        <v>1622.15</v>
      </c>
      <c r="G197" s="153" t="s">
        <v>34</v>
      </c>
    </row>
    <row r="198" spans="1:7" ht="19.5" thickBot="1">
      <c r="A198" s="154"/>
      <c r="B198" s="155" t="s">
        <v>37</v>
      </c>
      <c r="C198" s="156"/>
      <c r="D198" s="156"/>
      <c r="E198" s="157"/>
      <c r="F198" s="158">
        <f>F196+F197</f>
        <v>6666.15</v>
      </c>
      <c r="G198" s="159"/>
    </row>
    <row r="199" spans="1:7" ht="19.5" thickBot="1">
      <c r="A199" s="160"/>
      <c r="B199" s="161" t="s">
        <v>38</v>
      </c>
      <c r="C199" s="162"/>
      <c r="D199" s="162"/>
      <c r="E199" s="163"/>
      <c r="F199" s="164">
        <f>F198*1.18</f>
        <v>7866.056999999999</v>
      </c>
      <c r="G199" s="165"/>
    </row>
    <row r="200" spans="1:7" ht="18.75">
      <c r="A200" s="186"/>
      <c r="B200" s="187" t="s">
        <v>41</v>
      </c>
      <c r="C200" s="186"/>
      <c r="D200" s="188">
        <f>F198</f>
        <v>6666.15</v>
      </c>
      <c r="E200" s="188"/>
      <c r="F200" s="188"/>
      <c r="G200" s="189"/>
    </row>
    <row r="201" spans="1:7" ht="18.75">
      <c r="A201" s="186"/>
      <c r="B201" s="187" t="s">
        <v>42</v>
      </c>
      <c r="C201" s="186"/>
      <c r="D201" s="696">
        <f>D200*1.18</f>
        <v>7866.056999999999</v>
      </c>
      <c r="E201" s="696"/>
      <c r="F201" s="696"/>
      <c r="G201" s="189"/>
    </row>
    <row r="202" spans="1:7" ht="20.25">
      <c r="A202" s="699" t="s">
        <v>0</v>
      </c>
      <c r="B202" s="699"/>
      <c r="C202" s="699"/>
      <c r="D202" s="699"/>
      <c r="E202" s="699"/>
      <c r="F202" s="699"/>
      <c r="G202" s="699"/>
    </row>
    <row r="203" spans="1:7" ht="20.25">
      <c r="A203" s="699" t="s">
        <v>350</v>
      </c>
      <c r="B203" s="699"/>
      <c r="C203" s="699"/>
      <c r="D203" s="699"/>
      <c r="E203" s="699"/>
      <c r="F203" s="699"/>
      <c r="G203" s="699"/>
    </row>
    <row r="204" spans="1:7" ht="21" thickBot="1">
      <c r="A204" s="699" t="s">
        <v>100</v>
      </c>
      <c r="B204" s="699"/>
      <c r="C204" s="699"/>
      <c r="D204" s="699"/>
      <c r="E204" s="699"/>
      <c r="F204" s="699"/>
      <c r="G204" s="699"/>
    </row>
    <row r="205" spans="1:7" ht="19.5" thickBot="1">
      <c r="A205" s="700" t="s">
        <v>3</v>
      </c>
      <c r="B205" s="701"/>
      <c r="C205" s="701"/>
      <c r="D205" s="701"/>
      <c r="E205" s="701"/>
      <c r="F205" s="701"/>
      <c r="G205" s="702"/>
    </row>
    <row r="206" spans="1:7" ht="18.75">
      <c r="A206" s="104" t="s">
        <v>4</v>
      </c>
      <c r="B206" s="105" t="s">
        <v>5</v>
      </c>
      <c r="C206" s="105" t="s">
        <v>6</v>
      </c>
      <c r="D206" s="105" t="s">
        <v>7</v>
      </c>
      <c r="E206" s="105" t="s">
        <v>8</v>
      </c>
      <c r="F206" s="105" t="s">
        <v>9</v>
      </c>
      <c r="G206" s="106" t="s">
        <v>10</v>
      </c>
    </row>
    <row r="207" spans="1:7" ht="19.5" thickBot="1">
      <c r="A207" s="339"/>
      <c r="B207" s="340" t="s">
        <v>13</v>
      </c>
      <c r="C207" s="340" t="s">
        <v>14</v>
      </c>
      <c r="D207" s="340" t="s">
        <v>15</v>
      </c>
      <c r="E207" s="340"/>
      <c r="F207" s="340"/>
      <c r="G207" s="341"/>
    </row>
    <row r="208" spans="1:7" ht="19.5" thickBot="1">
      <c r="A208" s="353">
        <v>4</v>
      </c>
      <c r="B208" s="320" t="s">
        <v>32</v>
      </c>
      <c r="C208" s="321" t="s">
        <v>33</v>
      </c>
      <c r="D208" s="496">
        <v>6</v>
      </c>
      <c r="E208" s="354"/>
      <c r="F208" s="355">
        <v>5036.974200000001</v>
      </c>
      <c r="G208" s="324" t="s">
        <v>34</v>
      </c>
    </row>
    <row r="209" spans="1:7" ht="19.5" thickBot="1">
      <c r="A209" s="148">
        <v>5</v>
      </c>
      <c r="B209" s="149" t="s">
        <v>36</v>
      </c>
      <c r="C209" s="150" t="s">
        <v>33</v>
      </c>
      <c r="D209" s="356"/>
      <c r="E209" s="356"/>
      <c r="F209" s="357">
        <v>3047.27</v>
      </c>
      <c r="G209" s="153" t="s">
        <v>34</v>
      </c>
    </row>
    <row r="210" spans="1:7" ht="19.5" thickBot="1">
      <c r="A210" s="154"/>
      <c r="B210" s="155" t="s">
        <v>37</v>
      </c>
      <c r="C210" s="156"/>
      <c r="D210" s="156"/>
      <c r="E210" s="157"/>
      <c r="F210" s="158">
        <f>F209+F208</f>
        <v>8084.244200000001</v>
      </c>
      <c r="G210" s="159"/>
    </row>
    <row r="211" spans="1:7" ht="19.5" thickBot="1">
      <c r="A211" s="160"/>
      <c r="B211" s="161" t="s">
        <v>38</v>
      </c>
      <c r="C211" s="162"/>
      <c r="D211" s="162"/>
      <c r="E211" s="163"/>
      <c r="F211" s="164">
        <f>F210*1.18</f>
        <v>9539.408156000001</v>
      </c>
      <c r="G211" s="165"/>
    </row>
    <row r="212" spans="1:7" ht="19.5" thickBot="1">
      <c r="A212" s="200" t="s">
        <v>39</v>
      </c>
      <c r="B212" s="201"/>
      <c r="C212" s="201"/>
      <c r="D212" s="202"/>
      <c r="E212" s="201"/>
      <c r="F212" s="201"/>
      <c r="G212" s="203"/>
    </row>
    <row r="213" spans="1:7" ht="18.75">
      <c r="A213" s="204" t="s">
        <v>4</v>
      </c>
      <c r="B213" s="205" t="s">
        <v>5</v>
      </c>
      <c r="C213" s="205" t="s">
        <v>6</v>
      </c>
      <c r="D213" s="205" t="s">
        <v>7</v>
      </c>
      <c r="E213" s="205" t="s">
        <v>8</v>
      </c>
      <c r="F213" s="205" t="s">
        <v>9</v>
      </c>
      <c r="G213" s="206" t="s">
        <v>10</v>
      </c>
    </row>
    <row r="214" spans="1:7" ht="18.75">
      <c r="A214" s="204"/>
      <c r="B214" s="205" t="s">
        <v>13</v>
      </c>
      <c r="C214" s="205" t="s">
        <v>14</v>
      </c>
      <c r="D214" s="205" t="s">
        <v>15</v>
      </c>
      <c r="E214" s="205"/>
      <c r="F214" s="205"/>
      <c r="G214" s="241"/>
    </row>
    <row r="215" spans="1:7" ht="19.5" thickBot="1">
      <c r="A215" s="358"/>
      <c r="B215" s="359" t="s">
        <v>40</v>
      </c>
      <c r="C215" s="360"/>
      <c r="D215" s="360"/>
      <c r="E215" s="359"/>
      <c r="F215" s="361">
        <v>0</v>
      </c>
      <c r="G215" s="362"/>
    </row>
    <row r="216" spans="1:7" ht="19.5" thickBot="1">
      <c r="A216" s="181"/>
      <c r="B216" s="182" t="s">
        <v>38</v>
      </c>
      <c r="C216" s="183"/>
      <c r="D216" s="183"/>
      <c r="E216" s="182"/>
      <c r="F216" s="184">
        <f>F215*1.18</f>
        <v>0</v>
      </c>
      <c r="G216" s="185"/>
    </row>
    <row r="217" spans="1:7" ht="18.75">
      <c r="A217" s="186"/>
      <c r="B217" s="187" t="s">
        <v>41</v>
      </c>
      <c r="C217" s="186"/>
      <c r="D217" s="188">
        <f>F210+F215</f>
        <v>8084.244200000001</v>
      </c>
      <c r="E217" s="188"/>
      <c r="F217" s="188"/>
      <c r="G217" s="189"/>
    </row>
    <row r="218" spans="1:7" ht="18.75">
      <c r="A218" s="186"/>
      <c r="B218" s="187" t="s">
        <v>42</v>
      </c>
      <c r="C218" s="186"/>
      <c r="D218" s="696">
        <f>D217*1.18</f>
        <v>9539.408156000001</v>
      </c>
      <c r="E218" s="696"/>
      <c r="F218" s="696"/>
      <c r="G218" s="189"/>
    </row>
    <row r="219" spans="1:7" ht="20.25">
      <c r="A219" s="699" t="s">
        <v>0</v>
      </c>
      <c r="B219" s="699"/>
      <c r="C219" s="699"/>
      <c r="D219" s="699"/>
      <c r="E219" s="699"/>
      <c r="F219" s="699"/>
      <c r="G219" s="699"/>
    </row>
    <row r="220" spans="1:7" ht="20.25">
      <c r="A220" s="699" t="s">
        <v>350</v>
      </c>
      <c r="B220" s="699"/>
      <c r="C220" s="699"/>
      <c r="D220" s="699"/>
      <c r="E220" s="699"/>
      <c r="F220" s="699"/>
      <c r="G220" s="699"/>
    </row>
    <row r="221" spans="1:7" ht="21" thickBot="1">
      <c r="A221" s="699" t="s">
        <v>111</v>
      </c>
      <c r="B221" s="699"/>
      <c r="C221" s="699"/>
      <c r="D221" s="699"/>
      <c r="E221" s="699"/>
      <c r="F221" s="699"/>
      <c r="G221" s="699"/>
    </row>
    <row r="222" spans="1:7" ht="19.5" thickBot="1">
      <c r="A222" s="700" t="s">
        <v>3</v>
      </c>
      <c r="B222" s="701"/>
      <c r="C222" s="701"/>
      <c r="D222" s="701"/>
      <c r="E222" s="701"/>
      <c r="F222" s="701"/>
      <c r="G222" s="702"/>
    </row>
    <row r="223" spans="1:7" ht="18.75">
      <c r="A223" s="104" t="s">
        <v>4</v>
      </c>
      <c r="B223" s="105" t="s">
        <v>5</v>
      </c>
      <c r="C223" s="105" t="s">
        <v>6</v>
      </c>
      <c r="D223" s="105" t="s">
        <v>7</v>
      </c>
      <c r="E223" s="105" t="s">
        <v>8</v>
      </c>
      <c r="F223" s="105" t="s">
        <v>9</v>
      </c>
      <c r="G223" s="106" t="s">
        <v>10</v>
      </c>
    </row>
    <row r="224" spans="1:7" ht="19.5" thickBot="1">
      <c r="A224" s="107"/>
      <c r="B224" s="108" t="s">
        <v>13</v>
      </c>
      <c r="C224" s="108" t="s">
        <v>14</v>
      </c>
      <c r="D224" s="108" t="s">
        <v>15</v>
      </c>
      <c r="E224" s="108"/>
      <c r="F224" s="108"/>
      <c r="G224" s="109"/>
    </row>
    <row r="225" spans="1:7" ht="19.5" thickBot="1">
      <c r="A225" s="363">
        <v>2</v>
      </c>
      <c r="B225" s="142" t="s">
        <v>32</v>
      </c>
      <c r="C225" s="143" t="s">
        <v>33</v>
      </c>
      <c r="D225" s="364">
        <v>4</v>
      </c>
      <c r="E225" s="356"/>
      <c r="F225" s="198">
        <v>6674.7728</v>
      </c>
      <c r="G225" s="147" t="s">
        <v>34</v>
      </c>
    </row>
    <row r="226" spans="1:7" ht="19.5" thickBot="1">
      <c r="A226" s="148">
        <v>3</v>
      </c>
      <c r="B226" s="149" t="s">
        <v>36</v>
      </c>
      <c r="C226" s="150" t="s">
        <v>33</v>
      </c>
      <c r="D226" s="356"/>
      <c r="E226" s="356"/>
      <c r="F226" s="198">
        <v>807.9100000000001</v>
      </c>
      <c r="G226" s="153" t="s">
        <v>34</v>
      </c>
    </row>
    <row r="227" spans="1:7" ht="19.5" thickBot="1">
      <c r="A227" s="154"/>
      <c r="B227" s="155" t="s">
        <v>37</v>
      </c>
      <c r="C227" s="156"/>
      <c r="D227" s="156"/>
      <c r="E227" s="157"/>
      <c r="F227" s="158">
        <f>F225+F226</f>
        <v>7482.6828</v>
      </c>
      <c r="G227" s="159"/>
    </row>
    <row r="228" spans="1:7" ht="19.5" thickBot="1">
      <c r="A228" s="160"/>
      <c r="B228" s="161" t="s">
        <v>38</v>
      </c>
      <c r="C228" s="162"/>
      <c r="D228" s="162"/>
      <c r="E228" s="163"/>
      <c r="F228" s="164">
        <f>F227*1.18</f>
        <v>8829.565703999999</v>
      </c>
      <c r="G228" s="165"/>
    </row>
    <row r="229" spans="1:7" ht="19.5" thickBot="1">
      <c r="A229" s="365" t="s">
        <v>39</v>
      </c>
      <c r="B229" s="366"/>
      <c r="C229" s="366"/>
      <c r="D229" s="367"/>
      <c r="E229" s="366"/>
      <c r="F229" s="366"/>
      <c r="G229" s="165"/>
    </row>
    <row r="230" spans="1:7" ht="18.75">
      <c r="A230" s="204" t="s">
        <v>4</v>
      </c>
      <c r="B230" s="205" t="s">
        <v>5</v>
      </c>
      <c r="C230" s="205" t="s">
        <v>6</v>
      </c>
      <c r="D230" s="205" t="s">
        <v>7</v>
      </c>
      <c r="E230" s="205" t="s">
        <v>8</v>
      </c>
      <c r="F230" s="205" t="s">
        <v>9</v>
      </c>
      <c r="G230" s="206" t="s">
        <v>10</v>
      </c>
    </row>
    <row r="231" spans="1:7" ht="19.5" thickBot="1">
      <c r="A231" s="204"/>
      <c r="B231" s="205" t="s">
        <v>13</v>
      </c>
      <c r="C231" s="205" t="s">
        <v>14</v>
      </c>
      <c r="D231" s="205" t="s">
        <v>15</v>
      </c>
      <c r="E231" s="205"/>
      <c r="F231" s="205"/>
      <c r="G231" s="241"/>
    </row>
    <row r="232" spans="1:7" ht="19.5" thickBot="1">
      <c r="A232" s="375">
        <v>2</v>
      </c>
      <c r="B232" s="691" t="s">
        <v>114</v>
      </c>
      <c r="C232" s="691"/>
      <c r="D232" s="691"/>
      <c r="E232" s="691"/>
      <c r="F232" s="691"/>
      <c r="G232" s="692"/>
    </row>
    <row r="233" spans="1:7" ht="19.5" thickBot="1">
      <c r="A233" s="604">
        <v>1</v>
      </c>
      <c r="B233" s="224" t="s">
        <v>351</v>
      </c>
      <c r="C233" s="223"/>
      <c r="D233" s="223"/>
      <c r="E233" s="605"/>
      <c r="F233" s="606">
        <v>77146.84</v>
      </c>
      <c r="G233" s="379" t="s">
        <v>115</v>
      </c>
    </row>
    <row r="234" spans="1:7" ht="19.5" thickBot="1">
      <c r="A234" s="380"/>
      <c r="B234" s="693" t="s">
        <v>55</v>
      </c>
      <c r="C234" s="694"/>
      <c r="D234" s="694"/>
      <c r="E234" s="695"/>
      <c r="F234" s="348">
        <f>SUM(F233:F233)</f>
        <v>77146.84</v>
      </c>
      <c r="G234" s="333"/>
    </row>
    <row r="235" spans="1:7" ht="19.5" thickBot="1">
      <c r="A235" s="375">
        <v>3</v>
      </c>
      <c r="B235" s="691" t="s">
        <v>116</v>
      </c>
      <c r="C235" s="691"/>
      <c r="D235" s="691"/>
      <c r="E235" s="691"/>
      <c r="F235" s="691"/>
      <c r="G235" s="692"/>
    </row>
    <row r="236" spans="1:7" ht="19.5" thickBot="1">
      <c r="A236" s="124"/>
      <c r="B236" s="381" t="s">
        <v>117</v>
      </c>
      <c r="C236" s="124" t="s">
        <v>19</v>
      </c>
      <c r="D236" s="124">
        <v>30.1</v>
      </c>
      <c r="E236" s="377">
        <v>1016.43</v>
      </c>
      <c r="F236" s="382">
        <f>D236*E236</f>
        <v>30594.543</v>
      </c>
      <c r="G236" s="381" t="s">
        <v>118</v>
      </c>
    </row>
    <row r="237" spans="1:7" ht="19.5" thickBot="1">
      <c r="A237" s="380"/>
      <c r="B237" s="693" t="s">
        <v>55</v>
      </c>
      <c r="C237" s="694"/>
      <c r="D237" s="694"/>
      <c r="E237" s="695"/>
      <c r="F237" s="348">
        <f>SUM(F236)</f>
        <v>30594.543</v>
      </c>
      <c r="G237" s="333"/>
    </row>
    <row r="238" spans="1:7" ht="19.5" thickBot="1">
      <c r="A238" s="358"/>
      <c r="B238" s="359" t="s">
        <v>40</v>
      </c>
      <c r="C238" s="360"/>
      <c r="D238" s="360"/>
      <c r="E238" s="359"/>
      <c r="F238" s="361">
        <f>F237+F234</f>
        <v>107741.383</v>
      </c>
      <c r="G238" s="362"/>
    </row>
    <row r="239" spans="1:7" ht="19.5" thickBot="1">
      <c r="A239" s="181"/>
      <c r="B239" s="182" t="s">
        <v>38</v>
      </c>
      <c r="C239" s="183"/>
      <c r="D239" s="183"/>
      <c r="E239" s="182"/>
      <c r="F239" s="184">
        <f>F238*1.18</f>
        <v>127134.83193999999</v>
      </c>
      <c r="G239" s="185"/>
    </row>
    <row r="240" spans="1:7" ht="18.75">
      <c r="A240" s="186"/>
      <c r="B240" s="187" t="s">
        <v>41</v>
      </c>
      <c r="C240" s="186"/>
      <c r="D240" s="188">
        <f>F227+F238</f>
        <v>115224.0658</v>
      </c>
      <c r="E240" s="188"/>
      <c r="F240" s="188"/>
      <c r="G240" s="189"/>
    </row>
    <row r="241" spans="1:7" ht="18.75">
      <c r="A241" s="186"/>
      <c r="B241" s="187" t="s">
        <v>42</v>
      </c>
      <c r="C241" s="186"/>
      <c r="D241" s="696">
        <f>D240*1.18</f>
        <v>135964.39764399998</v>
      </c>
      <c r="E241" s="696"/>
      <c r="F241" s="696"/>
      <c r="G241" s="189"/>
    </row>
    <row r="242" ht="13.5" thickBot="1"/>
    <row r="243" spans="1:7" ht="27.75" customHeight="1">
      <c r="A243" s="383"/>
      <c r="B243" s="384" t="s">
        <v>119</v>
      </c>
      <c r="C243" s="385"/>
      <c r="D243" s="385"/>
      <c r="E243" s="385"/>
      <c r="F243" s="386">
        <f>D240+D217+D200+E188+D167+D143+E122+E105+E88+E71+D47+D26</f>
        <v>244575.79299</v>
      </c>
      <c r="G243" s="387"/>
    </row>
    <row r="244" spans="1:7" ht="27" customHeight="1" thickBot="1">
      <c r="A244" s="388"/>
      <c r="B244" s="389" t="s">
        <v>120</v>
      </c>
      <c r="C244" s="390"/>
      <c r="D244" s="390"/>
      <c r="E244" s="390"/>
      <c r="F244" s="391">
        <f>F243*1.18</f>
        <v>288599.43572819995</v>
      </c>
      <c r="G244" s="392"/>
    </row>
    <row r="245" spans="1:7" ht="19.5" thickBot="1">
      <c r="A245" s="393"/>
      <c r="B245" s="394" t="s">
        <v>121</v>
      </c>
      <c r="C245" s="395"/>
      <c r="D245" s="395"/>
      <c r="E245" s="395"/>
      <c r="F245" s="396">
        <f>F243*1.065</f>
        <v>260473.21953434998</v>
      </c>
      <c r="G245" s="397"/>
    </row>
    <row r="246" spans="1:7" ht="19.5" thickBot="1">
      <c r="A246" s="398"/>
      <c r="B246" s="399" t="s">
        <v>122</v>
      </c>
      <c r="C246" s="400"/>
      <c r="D246" s="400"/>
      <c r="E246" s="400"/>
      <c r="F246" s="396">
        <f>F244*1.065</f>
        <v>307358.39905053296</v>
      </c>
      <c r="G246" s="401"/>
    </row>
  </sheetData>
  <sheetProtection/>
  <mergeCells count="87">
    <mergeCell ref="A1:G1"/>
    <mergeCell ref="A2:G2"/>
    <mergeCell ref="A3:G3"/>
    <mergeCell ref="A4:G4"/>
    <mergeCell ref="H5:H6"/>
    <mergeCell ref="I5:I6"/>
    <mergeCell ref="B7:G7"/>
    <mergeCell ref="H16:H17"/>
    <mergeCell ref="I16:I17"/>
    <mergeCell ref="B18:G18"/>
    <mergeCell ref="B21:G21"/>
    <mergeCell ref="D26:F26"/>
    <mergeCell ref="D27:F27"/>
    <mergeCell ref="A28:G28"/>
    <mergeCell ref="A29:G29"/>
    <mergeCell ref="A30:G30"/>
    <mergeCell ref="A31:G31"/>
    <mergeCell ref="B34:G34"/>
    <mergeCell ref="D47:F47"/>
    <mergeCell ref="D48:F48"/>
    <mergeCell ref="A49:G49"/>
    <mergeCell ref="A50:G50"/>
    <mergeCell ref="A51:G51"/>
    <mergeCell ref="A52:G52"/>
    <mergeCell ref="B55:G55"/>
    <mergeCell ref="B66:G66"/>
    <mergeCell ref="D72:F72"/>
    <mergeCell ref="A73:G73"/>
    <mergeCell ref="A74:G74"/>
    <mergeCell ref="A75:G75"/>
    <mergeCell ref="A76:G76"/>
    <mergeCell ref="D89:F89"/>
    <mergeCell ref="A90:G90"/>
    <mergeCell ref="A91:G91"/>
    <mergeCell ref="A92:G92"/>
    <mergeCell ref="A93:G93"/>
    <mergeCell ref="D106:F106"/>
    <mergeCell ref="A107:G107"/>
    <mergeCell ref="A108:G108"/>
    <mergeCell ref="A109:G109"/>
    <mergeCell ref="A110:G110"/>
    <mergeCell ref="B113:G113"/>
    <mergeCell ref="D123:F123"/>
    <mergeCell ref="A124:G124"/>
    <mergeCell ref="A125:G125"/>
    <mergeCell ref="A126:G126"/>
    <mergeCell ref="A127:G127"/>
    <mergeCell ref="B130:G130"/>
    <mergeCell ref="D144:F144"/>
    <mergeCell ref="A145:G145"/>
    <mergeCell ref="A146:G146"/>
    <mergeCell ref="A147:G147"/>
    <mergeCell ref="A148:G148"/>
    <mergeCell ref="B151:G151"/>
    <mergeCell ref="B162:G162"/>
    <mergeCell ref="D168:F168"/>
    <mergeCell ref="A169:G169"/>
    <mergeCell ref="A170:G170"/>
    <mergeCell ref="A171:G171"/>
    <mergeCell ref="A172:G172"/>
    <mergeCell ref="C175:G175"/>
    <mergeCell ref="A184:A185"/>
    <mergeCell ref="B184:B185"/>
    <mergeCell ref="C184:C185"/>
    <mergeCell ref="D184:D185"/>
    <mergeCell ref="E184:E185"/>
    <mergeCell ref="F184:F185"/>
    <mergeCell ref="G184:G185"/>
    <mergeCell ref="A190:G190"/>
    <mergeCell ref="A191:G191"/>
    <mergeCell ref="A192:G192"/>
    <mergeCell ref="A193:G193"/>
    <mergeCell ref="D201:F201"/>
    <mergeCell ref="A202:G202"/>
    <mergeCell ref="A203:G203"/>
    <mergeCell ref="A204:G204"/>
    <mergeCell ref="A205:G205"/>
    <mergeCell ref="D218:F218"/>
    <mergeCell ref="A219:G219"/>
    <mergeCell ref="A220:G220"/>
    <mergeCell ref="D241:F241"/>
    <mergeCell ref="A221:G221"/>
    <mergeCell ref="A222:G222"/>
    <mergeCell ref="B232:G232"/>
    <mergeCell ref="B234:E234"/>
    <mergeCell ref="B235:G235"/>
    <mergeCell ref="B237:E237"/>
  </mergeCells>
  <printOptions/>
  <pageMargins left="0.66" right="0.57" top="0.25" bottom="0.25" header="0.2" footer="0.2"/>
  <pageSetup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I301"/>
  <sheetViews>
    <sheetView zoomScale="75" zoomScaleNormal="75" zoomScalePageLayoutView="0" workbookViewId="0" topLeftCell="A278">
      <selection activeCell="D13" sqref="D13"/>
    </sheetView>
  </sheetViews>
  <sheetFormatPr defaultColWidth="9.14062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3.57421875" style="2" customWidth="1"/>
    <col min="5" max="5" width="13.140625" style="2" customWidth="1"/>
    <col min="6" max="6" width="17.5742187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15.28125" style="2" customWidth="1"/>
    <col min="11" max="16384" width="9.14062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361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8.75">
      <c r="A7" s="11">
        <v>1</v>
      </c>
      <c r="B7" s="734" t="s">
        <v>16</v>
      </c>
      <c r="C7" s="734"/>
      <c r="D7" s="734"/>
      <c r="E7" s="734"/>
      <c r="F7" s="734"/>
      <c r="G7" s="735"/>
      <c r="H7" s="12"/>
      <c r="I7" s="13"/>
    </row>
    <row r="8" spans="1:9" ht="18.75">
      <c r="A8" s="14" t="s">
        <v>62</v>
      </c>
      <c r="B8" s="15" t="s">
        <v>362</v>
      </c>
      <c r="C8" s="16" t="s">
        <v>22</v>
      </c>
      <c r="D8" s="16">
        <v>1</v>
      </c>
      <c r="E8" s="502">
        <v>73.28</v>
      </c>
      <c r="F8" s="531">
        <f>D8*E8</f>
        <v>73.28</v>
      </c>
      <c r="G8" s="530" t="s">
        <v>363</v>
      </c>
      <c r="H8" s="20"/>
      <c r="I8" s="530"/>
    </row>
    <row r="9" spans="1:9" ht="18.75">
      <c r="A9" s="14" t="s">
        <v>239</v>
      </c>
      <c r="B9" s="15" t="s">
        <v>362</v>
      </c>
      <c r="C9" s="16" t="s">
        <v>22</v>
      </c>
      <c r="D9" s="16">
        <v>4</v>
      </c>
      <c r="E9" s="17">
        <v>248.92</v>
      </c>
      <c r="F9" s="18">
        <f>D9*E9</f>
        <v>995.68</v>
      </c>
      <c r="G9" s="19" t="s">
        <v>364</v>
      </c>
      <c r="H9" s="20"/>
      <c r="I9" s="530"/>
    </row>
    <row r="10" spans="1:9" ht="18.75">
      <c r="A10" s="14" t="s">
        <v>365</v>
      </c>
      <c r="B10" s="15" t="s">
        <v>362</v>
      </c>
      <c r="C10" s="16" t="s">
        <v>22</v>
      </c>
      <c r="D10" s="16">
        <v>5</v>
      </c>
      <c r="E10" s="17">
        <v>1181</v>
      </c>
      <c r="F10" s="18">
        <f>D10*E10</f>
        <v>5905</v>
      </c>
      <c r="G10" s="19" t="s">
        <v>366</v>
      </c>
      <c r="H10" s="20"/>
      <c r="I10" s="530"/>
    </row>
    <row r="11" spans="1:9" ht="18.75">
      <c r="A11" s="14" t="s">
        <v>367</v>
      </c>
      <c r="B11" s="15" t="s">
        <v>362</v>
      </c>
      <c r="C11" s="16" t="s">
        <v>126</v>
      </c>
      <c r="D11" s="16">
        <v>1</v>
      </c>
      <c r="E11" s="17">
        <v>513.67</v>
      </c>
      <c r="F11" s="18">
        <f>D11*E11</f>
        <v>513.67</v>
      </c>
      <c r="G11" s="19" t="s">
        <v>368</v>
      </c>
      <c r="H11" s="20"/>
      <c r="I11" s="530"/>
    </row>
    <row r="12" spans="1:9" ht="18.75">
      <c r="A12" s="14" t="s">
        <v>369</v>
      </c>
      <c r="B12" s="15" t="s">
        <v>362</v>
      </c>
      <c r="C12" s="16" t="s">
        <v>22</v>
      </c>
      <c r="D12" s="16">
        <v>2</v>
      </c>
      <c r="E12" s="17">
        <v>423.61</v>
      </c>
      <c r="F12" s="18">
        <f>D12*E12</f>
        <v>847.22</v>
      </c>
      <c r="G12" s="19" t="s">
        <v>370</v>
      </c>
      <c r="H12" s="20"/>
      <c r="I12" s="530"/>
    </row>
    <row r="13" spans="1:9" ht="18.75" customHeight="1" thickBot="1">
      <c r="A13" s="29"/>
      <c r="B13" s="30" t="s">
        <v>30</v>
      </c>
      <c r="C13" s="31" t="s">
        <v>22</v>
      </c>
      <c r="D13" s="32">
        <f>D12+D10+D9+D8</f>
        <v>12</v>
      </c>
      <c r="E13" s="33"/>
      <c r="F13" s="34">
        <f>SUM(F8:F12)</f>
        <v>8334.85</v>
      </c>
      <c r="G13" s="35"/>
      <c r="H13" s="36"/>
      <c r="I13" s="35"/>
    </row>
    <row r="14" spans="1:9" ht="18.75" customHeight="1" thickBot="1">
      <c r="A14" s="37"/>
      <c r="B14" s="38" t="s">
        <v>31</v>
      </c>
      <c r="C14" s="38"/>
      <c r="D14" s="39"/>
      <c r="E14" s="40"/>
      <c r="F14" s="41">
        <f>F13</f>
        <v>8334.85</v>
      </c>
      <c r="G14" s="42"/>
      <c r="H14" s="43"/>
      <c r="I14" s="42"/>
    </row>
    <row r="15" spans="1:9" ht="18.75" customHeight="1" thickBot="1">
      <c r="A15" s="44">
        <v>3</v>
      </c>
      <c r="B15" s="45" t="s">
        <v>32</v>
      </c>
      <c r="C15" s="46" t="s">
        <v>33</v>
      </c>
      <c r="D15" s="48">
        <v>6</v>
      </c>
      <c r="E15" s="48"/>
      <c r="F15" s="49">
        <v>13791.1142</v>
      </c>
      <c r="G15" s="50" t="s">
        <v>34</v>
      </c>
      <c r="H15" s="50" t="s">
        <v>35</v>
      </c>
      <c r="I15" s="51"/>
    </row>
    <row r="16" spans="1:9" ht="18.75" customHeight="1" thickBot="1">
      <c r="A16" s="52">
        <v>4</v>
      </c>
      <c r="B16" s="53" t="s">
        <v>36</v>
      </c>
      <c r="C16" s="54" t="s">
        <v>33</v>
      </c>
      <c r="D16" s="55">
        <v>8</v>
      </c>
      <c r="E16" s="48"/>
      <c r="F16" s="56">
        <v>6342.08</v>
      </c>
      <c r="G16" s="57" t="s">
        <v>34</v>
      </c>
      <c r="H16" s="50" t="s">
        <v>35</v>
      </c>
      <c r="I16" s="58"/>
    </row>
    <row r="17" spans="1:9" ht="18.75" customHeight="1" thickBot="1">
      <c r="A17" s="59"/>
      <c r="B17" s="60" t="s">
        <v>37</v>
      </c>
      <c r="C17" s="61"/>
      <c r="D17" s="61"/>
      <c r="E17" s="62"/>
      <c r="F17" s="63">
        <f>F14+F15+F16</f>
        <v>28468.044200000004</v>
      </c>
      <c r="G17" s="64"/>
      <c r="H17" s="65"/>
      <c r="I17" s="66"/>
    </row>
    <row r="18" spans="1:9" ht="18.75" customHeight="1" thickBot="1">
      <c r="A18" s="67"/>
      <c r="B18" s="68" t="s">
        <v>38</v>
      </c>
      <c r="C18" s="69"/>
      <c r="D18" s="69"/>
      <c r="E18" s="70"/>
      <c r="F18" s="71">
        <f>F17*1.18</f>
        <v>33592.292156</v>
      </c>
      <c r="G18" s="72"/>
      <c r="H18" s="72"/>
      <c r="I18" s="73"/>
    </row>
    <row r="19" spans="1:9" ht="18.75" customHeight="1" thickBot="1">
      <c r="A19" s="74" t="s">
        <v>39</v>
      </c>
      <c r="B19" s="75"/>
      <c r="C19" s="75"/>
      <c r="D19" s="76"/>
      <c r="E19" s="75"/>
      <c r="F19" s="75"/>
      <c r="G19" s="77"/>
      <c r="H19" s="78"/>
      <c r="I19" s="79"/>
    </row>
    <row r="20" spans="1:9" ht="18.75" customHeight="1">
      <c r="A20" s="80" t="s">
        <v>4</v>
      </c>
      <c r="B20" s="81" t="s">
        <v>5</v>
      </c>
      <c r="C20" s="81" t="s">
        <v>6</v>
      </c>
      <c r="D20" s="81" t="s">
        <v>7</v>
      </c>
      <c r="E20" s="81" t="s">
        <v>8</v>
      </c>
      <c r="F20" s="81" t="s">
        <v>9</v>
      </c>
      <c r="G20" s="82" t="s">
        <v>10</v>
      </c>
      <c r="H20" s="736"/>
      <c r="I20" s="738"/>
    </row>
    <row r="21" spans="1:9" ht="18.75" customHeight="1" thickBot="1">
      <c r="A21" s="83"/>
      <c r="B21" s="84" t="s">
        <v>13</v>
      </c>
      <c r="C21" s="84" t="s">
        <v>14</v>
      </c>
      <c r="D21" s="84" t="s">
        <v>15</v>
      </c>
      <c r="E21" s="84"/>
      <c r="F21" s="84"/>
      <c r="G21" s="85"/>
      <c r="H21" s="737"/>
      <c r="I21" s="739"/>
    </row>
    <row r="22" spans="1:9" ht="18.75" customHeight="1" thickBot="1">
      <c r="A22" s="86"/>
      <c r="B22" s="87" t="s">
        <v>40</v>
      </c>
      <c r="C22" s="88"/>
      <c r="D22" s="88"/>
      <c r="E22" s="87"/>
      <c r="F22" s="89">
        <v>0</v>
      </c>
      <c r="G22" s="90"/>
      <c r="H22" s="91"/>
      <c r="I22" s="92"/>
    </row>
    <row r="23" spans="1:9" ht="18.75" customHeight="1" thickBot="1">
      <c r="A23" s="93"/>
      <c r="B23" s="94" t="s">
        <v>38</v>
      </c>
      <c r="C23" s="95"/>
      <c r="D23" s="95"/>
      <c r="E23" s="94"/>
      <c r="F23" s="96">
        <f>F22*1.18</f>
        <v>0</v>
      </c>
      <c r="G23" s="97"/>
      <c r="H23" s="98"/>
      <c r="I23" s="99"/>
    </row>
    <row r="24" spans="1:9" ht="18.75" customHeight="1">
      <c r="A24" s="100"/>
      <c r="B24" s="101" t="s">
        <v>41</v>
      </c>
      <c r="C24" s="100"/>
      <c r="D24" s="740">
        <f>F17+F22</f>
        <v>28468.044200000004</v>
      </c>
      <c r="E24" s="740"/>
      <c r="F24" s="740"/>
      <c r="G24" s="102"/>
      <c r="H24" s="102"/>
      <c r="I24" s="102"/>
    </row>
    <row r="25" spans="1:9" ht="18.75" customHeight="1" thickBot="1">
      <c r="A25" s="100"/>
      <c r="B25" s="101" t="s">
        <v>42</v>
      </c>
      <c r="C25" s="100"/>
      <c r="D25" s="741">
        <f>D24*1.18</f>
        <v>33592.292156</v>
      </c>
      <c r="E25" s="741"/>
      <c r="F25" s="741"/>
      <c r="G25" s="102"/>
      <c r="H25" s="102"/>
      <c r="I25" s="102"/>
    </row>
    <row r="26" spans="1:7" ht="20.25">
      <c r="A26" s="742" t="s">
        <v>0</v>
      </c>
      <c r="B26" s="743"/>
      <c r="C26" s="743"/>
      <c r="D26" s="743"/>
      <c r="E26" s="743"/>
      <c r="F26" s="743"/>
      <c r="G26" s="744"/>
    </row>
    <row r="27" spans="1:7" ht="20.25">
      <c r="A27" s="731" t="s">
        <v>371</v>
      </c>
      <c r="B27" s="699"/>
      <c r="C27" s="699"/>
      <c r="D27" s="699"/>
      <c r="E27" s="699"/>
      <c r="F27" s="699"/>
      <c r="G27" s="732"/>
    </row>
    <row r="28" spans="1:7" ht="21" thickBot="1">
      <c r="A28" s="731" t="s">
        <v>43</v>
      </c>
      <c r="B28" s="699"/>
      <c r="C28" s="699"/>
      <c r="D28" s="699"/>
      <c r="E28" s="699"/>
      <c r="F28" s="699"/>
      <c r="G28" s="732"/>
    </row>
    <row r="29" spans="1:7" ht="19.5" thickBot="1">
      <c r="A29" s="700" t="s">
        <v>3</v>
      </c>
      <c r="B29" s="701"/>
      <c r="C29" s="701"/>
      <c r="D29" s="701"/>
      <c r="E29" s="701"/>
      <c r="F29" s="701"/>
      <c r="G29" s="702"/>
    </row>
    <row r="30" spans="1:7" ht="18.75">
      <c r="A30" s="104" t="s">
        <v>4</v>
      </c>
      <c r="B30" s="105" t="s">
        <v>5</v>
      </c>
      <c r="C30" s="105" t="s">
        <v>6</v>
      </c>
      <c r="D30" s="105" t="s">
        <v>7</v>
      </c>
      <c r="E30" s="105" t="s">
        <v>8</v>
      </c>
      <c r="F30" s="105" t="s">
        <v>9</v>
      </c>
      <c r="G30" s="106" t="s">
        <v>10</v>
      </c>
    </row>
    <row r="31" spans="1:7" ht="19.5" thickBot="1">
      <c r="A31" s="107"/>
      <c r="B31" s="108" t="s">
        <v>13</v>
      </c>
      <c r="C31" s="108" t="s">
        <v>14</v>
      </c>
      <c r="D31" s="108" t="s">
        <v>15</v>
      </c>
      <c r="E31" s="108"/>
      <c r="F31" s="108"/>
      <c r="G31" s="109"/>
    </row>
    <row r="32" spans="1:7" ht="19.5" thickBot="1">
      <c r="A32" s="110">
        <v>1</v>
      </c>
      <c r="B32" s="722" t="s">
        <v>16</v>
      </c>
      <c r="C32" s="722"/>
      <c r="D32" s="722"/>
      <c r="E32" s="722"/>
      <c r="F32" s="722"/>
      <c r="G32" s="723"/>
    </row>
    <row r="33" spans="1:7" ht="18.75">
      <c r="A33" s="111" t="s">
        <v>239</v>
      </c>
      <c r="B33" s="112" t="s">
        <v>362</v>
      </c>
      <c r="C33" s="113" t="s">
        <v>22</v>
      </c>
      <c r="D33" s="113">
        <v>9</v>
      </c>
      <c r="E33" s="114">
        <v>273.67</v>
      </c>
      <c r="F33" s="115">
        <f aca="true" t="shared" si="0" ref="F33:F39">D33*E33</f>
        <v>2463.03</v>
      </c>
      <c r="G33" s="116" t="s">
        <v>372</v>
      </c>
    </row>
    <row r="34" spans="1:7" ht="18.75">
      <c r="A34" s="117" t="s">
        <v>365</v>
      </c>
      <c r="B34" s="123" t="s">
        <v>362</v>
      </c>
      <c r="C34" s="124" t="s">
        <v>22</v>
      </c>
      <c r="D34" s="124">
        <v>1</v>
      </c>
      <c r="E34" s="125">
        <v>248.92</v>
      </c>
      <c r="F34" s="126">
        <f t="shared" si="0"/>
        <v>248.92</v>
      </c>
      <c r="G34" s="127" t="s">
        <v>47</v>
      </c>
    </row>
    <row r="35" spans="1:7" ht="18.75">
      <c r="A35" s="117" t="s">
        <v>367</v>
      </c>
      <c r="B35" s="123" t="s">
        <v>362</v>
      </c>
      <c r="C35" s="124" t="s">
        <v>49</v>
      </c>
      <c r="D35" s="124">
        <v>11</v>
      </c>
      <c r="E35" s="125">
        <v>128.59</v>
      </c>
      <c r="F35" s="126">
        <f t="shared" si="0"/>
        <v>1414.49</v>
      </c>
      <c r="G35" s="227" t="s">
        <v>373</v>
      </c>
    </row>
    <row r="36" spans="1:7" ht="18.75">
      <c r="A36" s="117" t="s">
        <v>369</v>
      </c>
      <c r="B36" s="123" t="s">
        <v>362</v>
      </c>
      <c r="C36" s="124" t="s">
        <v>22</v>
      </c>
      <c r="D36" s="124">
        <v>1</v>
      </c>
      <c r="E36" s="125">
        <v>560.01</v>
      </c>
      <c r="F36" s="126">
        <f t="shared" si="0"/>
        <v>560.01</v>
      </c>
      <c r="G36" s="127" t="s">
        <v>374</v>
      </c>
    </row>
    <row r="37" spans="1:7" ht="18.75">
      <c r="A37" s="117" t="s">
        <v>375</v>
      </c>
      <c r="B37" s="123" t="s">
        <v>362</v>
      </c>
      <c r="C37" s="124" t="s">
        <v>22</v>
      </c>
      <c r="D37" s="124">
        <v>2</v>
      </c>
      <c r="E37" s="125">
        <v>551.96</v>
      </c>
      <c r="F37" s="126">
        <f t="shared" si="0"/>
        <v>1103.92</v>
      </c>
      <c r="G37" s="127" t="s">
        <v>376</v>
      </c>
    </row>
    <row r="38" spans="1:7" ht="18.75">
      <c r="A38" s="117" t="s">
        <v>377</v>
      </c>
      <c r="B38" s="123" t="s">
        <v>362</v>
      </c>
      <c r="C38" s="124" t="s">
        <v>19</v>
      </c>
      <c r="D38" s="124">
        <v>2</v>
      </c>
      <c r="E38" s="123">
        <v>146.36</v>
      </c>
      <c r="F38" s="126">
        <f t="shared" si="0"/>
        <v>292.72</v>
      </c>
      <c r="G38" s="127" t="s">
        <v>378</v>
      </c>
    </row>
    <row r="39" spans="1:7" ht="19.5" thickBot="1">
      <c r="A39" s="591"/>
      <c r="B39" s="568" t="s">
        <v>21</v>
      </c>
      <c r="C39" s="607" t="s">
        <v>22</v>
      </c>
      <c r="D39" s="607">
        <v>1</v>
      </c>
      <c r="E39" s="608">
        <v>16.12</v>
      </c>
      <c r="F39" s="609">
        <f t="shared" si="0"/>
        <v>16.12</v>
      </c>
      <c r="G39" s="610" t="s">
        <v>378</v>
      </c>
    </row>
    <row r="40" spans="1:7" ht="19.5" thickBot="1">
      <c r="A40" s="128"/>
      <c r="B40" s="129" t="s">
        <v>30</v>
      </c>
      <c r="C40" s="130" t="s">
        <v>22</v>
      </c>
      <c r="D40" s="407">
        <v>15</v>
      </c>
      <c r="E40" s="132"/>
      <c r="F40" s="133">
        <f>SUM(F33:F39)</f>
        <v>6099.210000000001</v>
      </c>
      <c r="G40" s="134"/>
    </row>
    <row r="41" spans="1:7" ht="19.5" thickBot="1">
      <c r="A41" s="135"/>
      <c r="B41" s="136" t="s">
        <v>31</v>
      </c>
      <c r="C41" s="136"/>
      <c r="D41" s="137"/>
      <c r="E41" s="138"/>
      <c r="F41" s="139">
        <f>F40</f>
        <v>6099.210000000001</v>
      </c>
      <c r="G41" s="140"/>
    </row>
    <row r="42" spans="1:7" ht="19.5" thickBot="1">
      <c r="A42" s="141">
        <v>3</v>
      </c>
      <c r="B42" s="142" t="s">
        <v>32</v>
      </c>
      <c r="C42" s="143" t="s">
        <v>33</v>
      </c>
      <c r="D42" s="145"/>
      <c r="E42" s="145"/>
      <c r="F42" s="146">
        <v>0</v>
      </c>
      <c r="G42" s="147" t="s">
        <v>34</v>
      </c>
    </row>
    <row r="43" spans="1:7" ht="19.5" thickBot="1">
      <c r="A43" s="148">
        <v>4</v>
      </c>
      <c r="B43" s="149" t="s">
        <v>36</v>
      </c>
      <c r="C43" s="150" t="s">
        <v>33</v>
      </c>
      <c r="D43" s="151">
        <v>1</v>
      </c>
      <c r="E43" s="145"/>
      <c r="F43" s="152">
        <v>3390.87</v>
      </c>
      <c r="G43" s="153" t="s">
        <v>34</v>
      </c>
    </row>
    <row r="44" spans="1:7" ht="19.5" thickBot="1">
      <c r="A44" s="154"/>
      <c r="B44" s="155" t="s">
        <v>37</v>
      </c>
      <c r="C44" s="156"/>
      <c r="D44" s="156"/>
      <c r="E44" s="157"/>
      <c r="F44" s="158">
        <f>F41+F42+F43</f>
        <v>9490.080000000002</v>
      </c>
      <c r="G44" s="159"/>
    </row>
    <row r="45" spans="1:7" ht="19.5" thickBot="1">
      <c r="A45" s="160"/>
      <c r="B45" s="161" t="s">
        <v>38</v>
      </c>
      <c r="C45" s="162"/>
      <c r="D45" s="162"/>
      <c r="E45" s="163"/>
      <c r="F45" s="164">
        <f>F44*1.18</f>
        <v>11198.2944</v>
      </c>
      <c r="G45" s="165"/>
    </row>
    <row r="46" spans="1:7" ht="19.5" thickBot="1">
      <c r="A46" s="166" t="s">
        <v>39</v>
      </c>
      <c r="B46" s="167"/>
      <c r="C46" s="167"/>
      <c r="D46" s="168"/>
      <c r="E46" s="167"/>
      <c r="F46" s="167"/>
      <c r="G46" s="169"/>
    </row>
    <row r="47" spans="1:7" ht="18.75">
      <c r="A47" s="170" t="s">
        <v>4</v>
      </c>
      <c r="B47" s="171" t="s">
        <v>5</v>
      </c>
      <c r="C47" s="171" t="s">
        <v>6</v>
      </c>
      <c r="D47" s="171" t="s">
        <v>7</v>
      </c>
      <c r="E47" s="171" t="s">
        <v>8</v>
      </c>
      <c r="F47" s="171" t="s">
        <v>9</v>
      </c>
      <c r="G47" s="172" t="s">
        <v>10</v>
      </c>
    </row>
    <row r="48" spans="1:7" ht="19.5" thickBot="1">
      <c r="A48" s="173"/>
      <c r="B48" s="174" t="s">
        <v>13</v>
      </c>
      <c r="C48" s="174" t="s">
        <v>14</v>
      </c>
      <c r="D48" s="174" t="s">
        <v>15</v>
      </c>
      <c r="E48" s="174"/>
      <c r="F48" s="174"/>
      <c r="G48" s="175"/>
    </row>
    <row r="49" spans="1:7" ht="19.5" thickBot="1">
      <c r="A49" s="176"/>
      <c r="B49" s="177" t="s">
        <v>40</v>
      </c>
      <c r="C49" s="178"/>
      <c r="D49" s="178"/>
      <c r="E49" s="177"/>
      <c r="F49" s="179">
        <v>0</v>
      </c>
      <c r="G49" s="180"/>
    </row>
    <row r="50" spans="1:7" ht="19.5" thickBot="1">
      <c r="A50" s="181"/>
      <c r="B50" s="182" t="s">
        <v>38</v>
      </c>
      <c r="C50" s="183"/>
      <c r="D50" s="183"/>
      <c r="E50" s="182"/>
      <c r="F50" s="184">
        <f>F49*1.18</f>
        <v>0</v>
      </c>
      <c r="G50" s="185"/>
    </row>
    <row r="51" spans="1:7" ht="18.75">
      <c r="A51" s="186"/>
      <c r="B51" s="187" t="s">
        <v>41</v>
      </c>
      <c r="C51" s="186"/>
      <c r="D51" s="733">
        <f>F44+F49</f>
        <v>9490.080000000002</v>
      </c>
      <c r="E51" s="733"/>
      <c r="F51" s="733"/>
      <c r="G51" s="189"/>
    </row>
    <row r="52" spans="1:7" ht="18.75">
      <c r="A52" s="186"/>
      <c r="B52" s="187" t="s">
        <v>42</v>
      </c>
      <c r="C52" s="186"/>
      <c r="D52" s="696">
        <f>D51*1.18</f>
        <v>11198.2944</v>
      </c>
      <c r="E52" s="696"/>
      <c r="F52" s="696"/>
      <c r="G52" s="189"/>
    </row>
    <row r="53" spans="1:7" ht="20.25">
      <c r="A53" s="699" t="s">
        <v>0</v>
      </c>
      <c r="B53" s="699"/>
      <c r="C53" s="699"/>
      <c r="D53" s="699"/>
      <c r="E53" s="699"/>
      <c r="F53" s="699"/>
      <c r="G53" s="699"/>
    </row>
    <row r="54" spans="1:7" ht="20.25">
      <c r="A54" s="731" t="s">
        <v>371</v>
      </c>
      <c r="B54" s="699"/>
      <c r="C54" s="699"/>
      <c r="D54" s="699"/>
      <c r="E54" s="699"/>
      <c r="F54" s="699"/>
      <c r="G54" s="732"/>
    </row>
    <row r="55" spans="1:7" ht="21" thickBot="1">
      <c r="A55" s="699" t="s">
        <v>48</v>
      </c>
      <c r="B55" s="699"/>
      <c r="C55" s="699"/>
      <c r="D55" s="699"/>
      <c r="E55" s="699"/>
      <c r="F55" s="699"/>
      <c r="G55" s="699"/>
    </row>
    <row r="56" spans="1:7" ht="19.5" thickBot="1">
      <c r="A56" s="700" t="s">
        <v>3</v>
      </c>
      <c r="B56" s="701"/>
      <c r="C56" s="701"/>
      <c r="D56" s="701"/>
      <c r="E56" s="701"/>
      <c r="F56" s="701"/>
      <c r="G56" s="702"/>
    </row>
    <row r="57" spans="1:7" ht="18.75">
      <c r="A57" s="104" t="s">
        <v>4</v>
      </c>
      <c r="B57" s="105" t="s">
        <v>5</v>
      </c>
      <c r="C57" s="105" t="s">
        <v>6</v>
      </c>
      <c r="D57" s="105" t="s">
        <v>7</v>
      </c>
      <c r="E57" s="105" t="s">
        <v>8</v>
      </c>
      <c r="F57" s="105" t="s">
        <v>9</v>
      </c>
      <c r="G57" s="106" t="s">
        <v>10</v>
      </c>
    </row>
    <row r="58" spans="1:7" ht="19.5" thickBot="1">
      <c r="A58" s="107"/>
      <c r="B58" s="108" t="s">
        <v>13</v>
      </c>
      <c r="C58" s="108" t="s">
        <v>14</v>
      </c>
      <c r="D58" s="108" t="s">
        <v>15</v>
      </c>
      <c r="E58" s="108"/>
      <c r="F58" s="108"/>
      <c r="G58" s="109"/>
    </row>
    <row r="59" spans="1:7" ht="18.75">
      <c r="A59" s="110">
        <v>1</v>
      </c>
      <c r="B59" s="722" t="s">
        <v>16</v>
      </c>
      <c r="C59" s="722"/>
      <c r="D59" s="722"/>
      <c r="E59" s="722"/>
      <c r="F59" s="722"/>
      <c r="G59" s="723"/>
    </row>
    <row r="60" spans="1:7" ht="18.75">
      <c r="A60" s="117" t="s">
        <v>23</v>
      </c>
      <c r="B60" s="123" t="s">
        <v>362</v>
      </c>
      <c r="C60" s="124" t="s">
        <v>22</v>
      </c>
      <c r="D60" s="124">
        <v>1</v>
      </c>
      <c r="E60" s="125">
        <v>423.61</v>
      </c>
      <c r="F60" s="126">
        <f>D60*E60</f>
        <v>423.61</v>
      </c>
      <c r="G60" s="127" t="s">
        <v>379</v>
      </c>
    </row>
    <row r="61" spans="1:7" ht="18.75">
      <c r="A61" s="117" t="s">
        <v>26</v>
      </c>
      <c r="B61" s="123" t="s">
        <v>362</v>
      </c>
      <c r="C61" s="124" t="s">
        <v>49</v>
      </c>
      <c r="D61" s="228">
        <v>2.1</v>
      </c>
      <c r="E61" s="125">
        <v>104.54</v>
      </c>
      <c r="F61" s="126">
        <f>D61*E61</f>
        <v>219.53400000000002</v>
      </c>
      <c r="G61" s="227" t="s">
        <v>380</v>
      </c>
    </row>
    <row r="62" spans="1:7" ht="18.75">
      <c r="A62" s="117" t="s">
        <v>28</v>
      </c>
      <c r="B62" s="123" t="s">
        <v>362</v>
      </c>
      <c r="C62" s="124" t="s">
        <v>22</v>
      </c>
      <c r="D62" s="124">
        <v>3</v>
      </c>
      <c r="E62" s="125">
        <v>1181</v>
      </c>
      <c r="F62" s="126">
        <f>D62*E62</f>
        <v>3543</v>
      </c>
      <c r="G62" s="127" t="s">
        <v>381</v>
      </c>
    </row>
    <row r="63" spans="1:7" ht="18.75">
      <c r="A63" s="117" t="s">
        <v>62</v>
      </c>
      <c r="B63" s="123" t="s">
        <v>362</v>
      </c>
      <c r="C63" s="124" t="s">
        <v>22</v>
      </c>
      <c r="D63" s="124">
        <v>1</v>
      </c>
      <c r="E63" s="125">
        <v>73.28</v>
      </c>
      <c r="F63" s="126">
        <f>D63*E63</f>
        <v>73.28</v>
      </c>
      <c r="G63" s="127" t="s">
        <v>382</v>
      </c>
    </row>
    <row r="64" spans="1:7" ht="18.75">
      <c r="A64" s="117" t="s">
        <v>239</v>
      </c>
      <c r="B64" s="123" t="s">
        <v>362</v>
      </c>
      <c r="C64" s="124" t="s">
        <v>49</v>
      </c>
      <c r="D64" s="124">
        <v>19.2</v>
      </c>
      <c r="E64" s="125">
        <v>128.59</v>
      </c>
      <c r="F64" s="126">
        <f>D64*E64</f>
        <v>2468.928</v>
      </c>
      <c r="G64" s="227" t="s">
        <v>383</v>
      </c>
    </row>
    <row r="65" spans="1:7" ht="19.5" thickBot="1">
      <c r="A65" s="191"/>
      <c r="B65" s="192" t="s">
        <v>30</v>
      </c>
      <c r="C65" s="193" t="s">
        <v>22</v>
      </c>
      <c r="D65" s="194">
        <f>J65</f>
        <v>0</v>
      </c>
      <c r="E65" s="192"/>
      <c r="F65" s="195">
        <f>SUM(F60:F64)</f>
        <v>6728.352</v>
      </c>
      <c r="G65" s="196"/>
    </row>
    <row r="66" spans="1:7" ht="19.5" thickBot="1">
      <c r="A66" s="135"/>
      <c r="B66" s="136" t="s">
        <v>31</v>
      </c>
      <c r="C66" s="136"/>
      <c r="D66" s="137"/>
      <c r="E66" s="138"/>
      <c r="F66" s="139">
        <f>F65</f>
        <v>6728.352</v>
      </c>
      <c r="G66" s="140"/>
    </row>
    <row r="67" spans="1:7" ht="19.5" thickBot="1">
      <c r="A67" s="141">
        <v>2</v>
      </c>
      <c r="B67" s="142" t="s">
        <v>32</v>
      </c>
      <c r="C67" s="143" t="s">
        <v>33</v>
      </c>
      <c r="D67" s="516">
        <v>43.80000000000001</v>
      </c>
      <c r="E67" s="197"/>
      <c r="F67" s="198">
        <v>39812.86646</v>
      </c>
      <c r="G67" s="147" t="s">
        <v>34</v>
      </c>
    </row>
    <row r="68" spans="1:7" ht="19.5" thickBot="1">
      <c r="A68" s="148">
        <v>3</v>
      </c>
      <c r="B68" s="149" t="s">
        <v>36</v>
      </c>
      <c r="C68" s="150" t="s">
        <v>33</v>
      </c>
      <c r="D68" s="197"/>
      <c r="E68" s="197"/>
      <c r="F68" s="199">
        <v>951.31</v>
      </c>
      <c r="G68" s="153" t="s">
        <v>34</v>
      </c>
    </row>
    <row r="69" spans="1:7" ht="19.5" thickBot="1">
      <c r="A69" s="154"/>
      <c r="B69" s="155" t="s">
        <v>37</v>
      </c>
      <c r="C69" s="156"/>
      <c r="D69" s="156"/>
      <c r="E69" s="157"/>
      <c r="F69" s="158">
        <f>F65+F67+F68</f>
        <v>47492.528459999994</v>
      </c>
      <c r="G69" s="159"/>
    </row>
    <row r="70" spans="1:7" ht="19.5" thickBot="1">
      <c r="A70" s="160"/>
      <c r="B70" s="161" t="s">
        <v>38</v>
      </c>
      <c r="C70" s="162"/>
      <c r="D70" s="162"/>
      <c r="E70" s="163"/>
      <c r="F70" s="164">
        <f>F69*1.18</f>
        <v>56041.18358279999</v>
      </c>
      <c r="G70" s="165"/>
    </row>
    <row r="71" spans="1:7" ht="19.5" thickBot="1">
      <c r="A71" s="200" t="s">
        <v>39</v>
      </c>
      <c r="B71" s="201"/>
      <c r="C71" s="201"/>
      <c r="D71" s="202"/>
      <c r="E71" s="201"/>
      <c r="F71" s="201"/>
      <c r="G71" s="203"/>
    </row>
    <row r="72" spans="1:7" ht="18.75">
      <c r="A72" s="204" t="s">
        <v>4</v>
      </c>
      <c r="B72" s="205" t="s">
        <v>5</v>
      </c>
      <c r="C72" s="205" t="s">
        <v>6</v>
      </c>
      <c r="D72" s="205" t="s">
        <v>7</v>
      </c>
      <c r="E72" s="205" t="s">
        <v>8</v>
      </c>
      <c r="F72" s="205" t="s">
        <v>9</v>
      </c>
      <c r="G72" s="206" t="s">
        <v>10</v>
      </c>
    </row>
    <row r="73" spans="1:7" ht="19.5" thickBot="1">
      <c r="A73" s="173"/>
      <c r="B73" s="174" t="s">
        <v>13</v>
      </c>
      <c r="C73" s="174" t="s">
        <v>14</v>
      </c>
      <c r="D73" s="174" t="s">
        <v>15</v>
      </c>
      <c r="E73" s="174"/>
      <c r="F73" s="174"/>
      <c r="G73" s="175"/>
    </row>
    <row r="74" spans="1:7" ht="19.5" thickBot="1">
      <c r="A74" s="207">
        <v>1</v>
      </c>
      <c r="B74" s="703" t="s">
        <v>68</v>
      </c>
      <c r="C74" s="704"/>
      <c r="D74" s="704"/>
      <c r="E74" s="704"/>
      <c r="F74" s="704"/>
      <c r="G74" s="705"/>
    </row>
    <row r="75" spans="1:7" ht="18.75">
      <c r="A75" s="408"/>
      <c r="B75" s="409"/>
      <c r="C75" s="410"/>
      <c r="D75" s="411"/>
      <c r="E75" s="412"/>
      <c r="F75" s="413"/>
      <c r="G75" s="414"/>
    </row>
    <row r="76" spans="1:7" ht="19.5" thickBot="1">
      <c r="A76" s="446">
        <v>2</v>
      </c>
      <c r="B76" s="611" t="s">
        <v>362</v>
      </c>
      <c r="C76" s="447" t="s">
        <v>19</v>
      </c>
      <c r="D76" s="447">
        <v>0.4</v>
      </c>
      <c r="E76" s="612">
        <v>384.63</v>
      </c>
      <c r="F76" s="490">
        <f>D76*E76</f>
        <v>153.852</v>
      </c>
      <c r="G76" s="491" t="s">
        <v>384</v>
      </c>
    </row>
    <row r="77" spans="1:7" ht="19.5" thickBot="1">
      <c r="A77" s="415"/>
      <c r="B77" s="282" t="s">
        <v>55</v>
      </c>
      <c r="C77" s="216" t="s">
        <v>19</v>
      </c>
      <c r="D77" s="416">
        <f>SUM(D75:D76)</f>
        <v>0.4</v>
      </c>
      <c r="E77" s="215"/>
      <c r="F77" s="217">
        <f>SUM(F75:F76)</f>
        <v>153.852</v>
      </c>
      <c r="G77" s="218"/>
    </row>
    <row r="78" spans="1:7" ht="19.5" thickBot="1">
      <c r="A78" s="176"/>
      <c r="B78" s="177" t="s">
        <v>40</v>
      </c>
      <c r="C78" s="178"/>
      <c r="D78" s="178"/>
      <c r="E78" s="177"/>
      <c r="F78" s="179">
        <f>F77</f>
        <v>153.852</v>
      </c>
      <c r="G78" s="180"/>
    </row>
    <row r="79" spans="1:7" ht="19.5" thickBot="1">
      <c r="A79" s="181"/>
      <c r="B79" s="182" t="s">
        <v>38</v>
      </c>
      <c r="C79" s="183"/>
      <c r="D79" s="183"/>
      <c r="E79" s="182"/>
      <c r="F79" s="184">
        <f>F78*1.18</f>
        <v>181.54536</v>
      </c>
      <c r="G79" s="185"/>
    </row>
    <row r="80" spans="1:7" ht="18.75">
      <c r="A80" s="186"/>
      <c r="B80" s="187" t="s">
        <v>41</v>
      </c>
      <c r="C80" s="186"/>
      <c r="D80"/>
      <c r="E80" s="188">
        <f>F69+F78</f>
        <v>47646.38045999999</v>
      </c>
      <c r="F80" s="188"/>
      <c r="G80" s="189"/>
    </row>
    <row r="81" spans="1:7" ht="18.75">
      <c r="A81" s="186"/>
      <c r="B81" s="187" t="s">
        <v>42</v>
      </c>
      <c r="C81" s="186"/>
      <c r="D81" s="696">
        <f>E80*1.18</f>
        <v>56222.728942799986</v>
      </c>
      <c r="E81" s="696"/>
      <c r="F81" s="696"/>
      <c r="G81" s="189"/>
    </row>
    <row r="82" spans="1:7" ht="20.25">
      <c r="A82" s="699" t="s">
        <v>0</v>
      </c>
      <c r="B82" s="699"/>
      <c r="C82" s="699"/>
      <c r="D82" s="699"/>
      <c r="E82" s="699"/>
      <c r="F82" s="699"/>
      <c r="G82" s="699"/>
    </row>
    <row r="83" spans="1:7" ht="20.25">
      <c r="A83" s="731" t="s">
        <v>371</v>
      </c>
      <c r="B83" s="699"/>
      <c r="C83" s="699"/>
      <c r="D83" s="699"/>
      <c r="E83" s="699"/>
      <c r="F83" s="699"/>
      <c r="G83" s="732"/>
    </row>
    <row r="84" spans="1:7" ht="21" thickBot="1">
      <c r="A84" s="699" t="s">
        <v>56</v>
      </c>
      <c r="B84" s="699"/>
      <c r="C84" s="699"/>
      <c r="D84" s="699"/>
      <c r="E84" s="699"/>
      <c r="F84" s="699"/>
      <c r="G84" s="699"/>
    </row>
    <row r="85" spans="1:7" ht="19.5" thickBot="1">
      <c r="A85" s="700" t="s">
        <v>3</v>
      </c>
      <c r="B85" s="701"/>
      <c r="C85" s="701"/>
      <c r="D85" s="701"/>
      <c r="E85" s="701"/>
      <c r="F85" s="701"/>
      <c r="G85" s="702"/>
    </row>
    <row r="86" spans="1:7" ht="18.75">
      <c r="A86" s="104" t="s">
        <v>4</v>
      </c>
      <c r="B86" s="105" t="s">
        <v>5</v>
      </c>
      <c r="C86" s="105" t="s">
        <v>6</v>
      </c>
      <c r="D86" s="105" t="s">
        <v>7</v>
      </c>
      <c r="E86" s="105" t="s">
        <v>8</v>
      </c>
      <c r="F86" s="105" t="s">
        <v>9</v>
      </c>
      <c r="G86" s="106" t="s">
        <v>10</v>
      </c>
    </row>
    <row r="87" spans="1:7" ht="19.5" thickBot="1">
      <c r="A87" s="107"/>
      <c r="B87" s="108" t="s">
        <v>13</v>
      </c>
      <c r="C87" s="108" t="s">
        <v>14</v>
      </c>
      <c r="D87" s="108" t="s">
        <v>15</v>
      </c>
      <c r="E87" s="108"/>
      <c r="F87" s="108"/>
      <c r="G87" s="109"/>
    </row>
    <row r="88" spans="1:7" ht="19.5" thickBot="1">
      <c r="A88" s="219">
        <v>1</v>
      </c>
      <c r="B88" s="697" t="s">
        <v>16</v>
      </c>
      <c r="C88" s="697"/>
      <c r="D88" s="697"/>
      <c r="E88" s="697"/>
      <c r="F88" s="697"/>
      <c r="G88" s="698"/>
    </row>
    <row r="89" spans="1:7" ht="18.75">
      <c r="A89" s="117" t="s">
        <v>239</v>
      </c>
      <c r="B89" s="123" t="s">
        <v>362</v>
      </c>
      <c r="C89" s="124" t="s">
        <v>22</v>
      </c>
      <c r="D89" s="124">
        <v>1</v>
      </c>
      <c r="E89" s="125">
        <v>248.92</v>
      </c>
      <c r="F89" s="126">
        <f>D89*E89</f>
        <v>248.92</v>
      </c>
      <c r="G89" s="127" t="s">
        <v>156</v>
      </c>
    </row>
    <row r="90" spans="1:7" ht="18.75">
      <c r="A90" s="117" t="s">
        <v>365</v>
      </c>
      <c r="B90" s="123" t="s">
        <v>362</v>
      </c>
      <c r="C90" s="124" t="s">
        <v>22</v>
      </c>
      <c r="D90" s="124">
        <v>2</v>
      </c>
      <c r="E90" s="125">
        <v>73.28</v>
      </c>
      <c r="F90" s="126">
        <f>D90*E90</f>
        <v>146.56</v>
      </c>
      <c r="G90" s="127" t="s">
        <v>385</v>
      </c>
    </row>
    <row r="91" spans="1:7" ht="18.75">
      <c r="A91" s="117" t="s">
        <v>367</v>
      </c>
      <c r="B91" s="123" t="s">
        <v>362</v>
      </c>
      <c r="C91" s="124" t="s">
        <v>19</v>
      </c>
      <c r="D91" s="124">
        <v>6</v>
      </c>
      <c r="E91" s="125">
        <v>146.36</v>
      </c>
      <c r="F91" s="126">
        <f>D91*E91</f>
        <v>878.1600000000001</v>
      </c>
      <c r="G91" s="127" t="s">
        <v>386</v>
      </c>
    </row>
    <row r="92" spans="1:7" ht="19.5" thickBot="1">
      <c r="A92" s="117"/>
      <c r="B92" s="118" t="s">
        <v>21</v>
      </c>
      <c r="C92" s="119" t="s">
        <v>22</v>
      </c>
      <c r="D92" s="119">
        <v>3</v>
      </c>
      <c r="E92" s="120">
        <v>16.12</v>
      </c>
      <c r="F92" s="121">
        <f>D92*E92</f>
        <v>48.36</v>
      </c>
      <c r="G92" s="122" t="s">
        <v>64</v>
      </c>
    </row>
    <row r="93" spans="1:7" ht="19.5" thickBot="1">
      <c r="A93" s="214"/>
      <c r="B93" s="215" t="s">
        <v>30</v>
      </c>
      <c r="C93" s="216" t="s">
        <v>22</v>
      </c>
      <c r="D93" s="229">
        <f>J93</f>
        <v>0</v>
      </c>
      <c r="E93" s="215"/>
      <c r="F93" s="217">
        <f>SUM(F89:F92)</f>
        <v>1322</v>
      </c>
      <c r="G93" s="218"/>
    </row>
    <row r="94" spans="1:7" ht="19.5" thickBot="1">
      <c r="A94" s="135"/>
      <c r="B94" s="136" t="s">
        <v>31</v>
      </c>
      <c r="C94" s="136"/>
      <c r="D94" s="137"/>
      <c r="E94" s="138"/>
      <c r="F94" s="139">
        <f>F93</f>
        <v>1322</v>
      </c>
      <c r="G94" s="140"/>
    </row>
    <row r="95" spans="1:7" ht="19.5" thickBot="1">
      <c r="A95" s="141">
        <v>2</v>
      </c>
      <c r="B95" s="142" t="s">
        <v>32</v>
      </c>
      <c r="C95" s="143" t="s">
        <v>33</v>
      </c>
      <c r="D95" s="230">
        <v>5</v>
      </c>
      <c r="E95" s="197"/>
      <c r="F95" s="198">
        <v>12529.283500000001</v>
      </c>
      <c r="G95" s="147" t="s">
        <v>34</v>
      </c>
    </row>
    <row r="96" spans="1:7" ht="19.5" thickBot="1">
      <c r="A96" s="148">
        <v>3</v>
      </c>
      <c r="B96" s="149" t="s">
        <v>36</v>
      </c>
      <c r="C96" s="150" t="s">
        <v>33</v>
      </c>
      <c r="D96" s="197">
        <v>1</v>
      </c>
      <c r="E96" s="197"/>
      <c r="F96" s="199">
        <v>1569.19</v>
      </c>
      <c r="G96" s="153" t="s">
        <v>34</v>
      </c>
    </row>
    <row r="97" spans="1:7" ht="19.5" thickBot="1">
      <c r="A97" s="154"/>
      <c r="B97" s="155" t="s">
        <v>37</v>
      </c>
      <c r="C97" s="156"/>
      <c r="D97" s="156"/>
      <c r="E97" s="157"/>
      <c r="F97" s="158">
        <f>F94+F95+F96</f>
        <v>15420.473500000002</v>
      </c>
      <c r="G97" s="159"/>
    </row>
    <row r="98" spans="1:7" ht="19.5" thickBot="1">
      <c r="A98" s="160"/>
      <c r="B98" s="161" t="s">
        <v>38</v>
      </c>
      <c r="C98" s="162"/>
      <c r="D98" s="162"/>
      <c r="E98" s="163"/>
      <c r="F98" s="164">
        <f>F97*1.18</f>
        <v>18196.158730000003</v>
      </c>
      <c r="G98" s="165"/>
    </row>
    <row r="99" spans="1:7" ht="18.75">
      <c r="A99" s="186"/>
      <c r="B99" s="187" t="s">
        <v>41</v>
      </c>
      <c r="C99" s="186"/>
      <c r="D99"/>
      <c r="E99" s="188">
        <f>F88+F97</f>
        <v>15420.473500000002</v>
      </c>
      <c r="F99" s="188"/>
      <c r="G99" s="189"/>
    </row>
    <row r="100" spans="1:7" ht="18.75">
      <c r="A100" s="186"/>
      <c r="B100" s="187" t="s">
        <v>42</v>
      </c>
      <c r="C100" s="186"/>
      <c r="D100" s="696">
        <f>E99*1.18</f>
        <v>18196.158730000003</v>
      </c>
      <c r="E100" s="696"/>
      <c r="F100" s="696"/>
      <c r="G100" s="189"/>
    </row>
    <row r="101" spans="1:7" ht="20.25">
      <c r="A101" s="699" t="s">
        <v>0</v>
      </c>
      <c r="B101" s="699"/>
      <c r="C101" s="699"/>
      <c r="D101" s="699"/>
      <c r="E101" s="699"/>
      <c r="F101" s="699"/>
      <c r="G101" s="699"/>
    </row>
    <row r="102" spans="1:7" ht="20.25">
      <c r="A102" s="731" t="s">
        <v>371</v>
      </c>
      <c r="B102" s="699"/>
      <c r="C102" s="699"/>
      <c r="D102" s="699"/>
      <c r="E102" s="699"/>
      <c r="F102" s="699"/>
      <c r="G102" s="732"/>
    </row>
    <row r="103" spans="1:7" ht="21" thickBot="1">
      <c r="A103" s="699" t="s">
        <v>65</v>
      </c>
      <c r="B103" s="699"/>
      <c r="C103" s="699"/>
      <c r="D103" s="699"/>
      <c r="E103" s="699"/>
      <c r="F103" s="699"/>
      <c r="G103" s="699"/>
    </row>
    <row r="104" spans="1:7" ht="19.5" thickBot="1">
      <c r="A104" s="700" t="s">
        <v>3</v>
      </c>
      <c r="B104" s="701"/>
      <c r="C104" s="701"/>
      <c r="D104" s="701"/>
      <c r="E104" s="701"/>
      <c r="F104" s="701"/>
      <c r="G104" s="702"/>
    </row>
    <row r="105" spans="1:7" ht="18.75">
      <c r="A105" s="104" t="s">
        <v>4</v>
      </c>
      <c r="B105" s="105" t="s">
        <v>5</v>
      </c>
      <c r="C105" s="105" t="s">
        <v>6</v>
      </c>
      <c r="D105" s="105" t="s">
        <v>7</v>
      </c>
      <c r="E105" s="105" t="s">
        <v>8</v>
      </c>
      <c r="F105" s="105" t="s">
        <v>9</v>
      </c>
      <c r="G105" s="106" t="s">
        <v>10</v>
      </c>
    </row>
    <row r="106" spans="1:7" ht="19.5" thickBot="1">
      <c r="A106" s="107"/>
      <c r="B106" s="108" t="s">
        <v>13</v>
      </c>
      <c r="C106" s="108" t="s">
        <v>14</v>
      </c>
      <c r="D106" s="108" t="s">
        <v>15</v>
      </c>
      <c r="E106" s="108"/>
      <c r="F106" s="108"/>
      <c r="G106" s="109"/>
    </row>
    <row r="107" spans="1:7" ht="18.75">
      <c r="A107" s="110">
        <v>1</v>
      </c>
      <c r="B107" s="722" t="s">
        <v>16</v>
      </c>
      <c r="C107" s="722"/>
      <c r="D107" s="722"/>
      <c r="E107" s="722"/>
      <c r="F107" s="722"/>
      <c r="G107" s="723"/>
    </row>
    <row r="108" spans="1:7" ht="18.75">
      <c r="A108" s="117" t="s">
        <v>23</v>
      </c>
      <c r="B108" s="123" t="s">
        <v>362</v>
      </c>
      <c r="C108" s="124" t="s">
        <v>22</v>
      </c>
      <c r="D108" s="124">
        <v>1</v>
      </c>
      <c r="E108" s="125">
        <v>423.61</v>
      </c>
      <c r="F108" s="126">
        <f>D108*E108</f>
        <v>423.61</v>
      </c>
      <c r="G108" s="127" t="s">
        <v>387</v>
      </c>
    </row>
    <row r="109" spans="1:7" ht="19.5" thickBot="1">
      <c r="A109" s="191"/>
      <c r="B109" s="192" t="s">
        <v>30</v>
      </c>
      <c r="C109" s="193" t="s">
        <v>22</v>
      </c>
      <c r="D109" s="194">
        <f>J109</f>
        <v>0</v>
      </c>
      <c r="E109" s="192"/>
      <c r="F109" s="195">
        <f>SUM(F108:F108)</f>
        <v>423.61</v>
      </c>
      <c r="G109" s="196"/>
    </row>
    <row r="110" spans="1:7" ht="19.5" thickBot="1">
      <c r="A110" s="135"/>
      <c r="B110" s="136" t="s">
        <v>31</v>
      </c>
      <c r="C110" s="136"/>
      <c r="D110" s="137"/>
      <c r="E110" s="138"/>
      <c r="F110" s="139">
        <f>F109</f>
        <v>423.61</v>
      </c>
      <c r="G110" s="140"/>
    </row>
    <row r="111" spans="1:7" ht="19.5" thickBot="1">
      <c r="A111" s="141">
        <v>2</v>
      </c>
      <c r="B111" s="142" t="s">
        <v>32</v>
      </c>
      <c r="C111" s="143" t="s">
        <v>33</v>
      </c>
      <c r="D111" s="230">
        <v>4.5</v>
      </c>
      <c r="E111" s="197"/>
      <c r="F111" s="198">
        <v>5384.13315</v>
      </c>
      <c r="G111" s="147" t="s">
        <v>34</v>
      </c>
    </row>
    <row r="112" spans="1:7" ht="19.5" thickBot="1">
      <c r="A112" s="148">
        <v>3</v>
      </c>
      <c r="B112" s="149" t="s">
        <v>36</v>
      </c>
      <c r="C112" s="150" t="s">
        <v>33</v>
      </c>
      <c r="D112" s="197">
        <v>0.1</v>
      </c>
      <c r="E112" s="197"/>
      <c r="F112" s="199">
        <v>5019.62</v>
      </c>
      <c r="G112" s="153" t="s">
        <v>34</v>
      </c>
    </row>
    <row r="113" spans="1:7" ht="19.5" thickBot="1">
      <c r="A113" s="154"/>
      <c r="B113" s="155" t="s">
        <v>37</v>
      </c>
      <c r="C113" s="156"/>
      <c r="D113" s="156"/>
      <c r="E113" s="157"/>
      <c r="F113" s="158">
        <f>F110+F111+F112</f>
        <v>10827.36315</v>
      </c>
      <c r="G113" s="159"/>
    </row>
    <row r="114" spans="1:7" ht="18.75">
      <c r="A114" s="231"/>
      <c r="B114" s="232" t="s">
        <v>38</v>
      </c>
      <c r="C114" s="233"/>
      <c r="D114" s="233"/>
      <c r="E114" s="234"/>
      <c r="F114" s="235">
        <f>F113*1.18</f>
        <v>12776.288516999999</v>
      </c>
      <c r="G114" s="236"/>
    </row>
    <row r="115" spans="1:7" ht="19.5" thickBot="1">
      <c r="A115" s="237" t="s">
        <v>39</v>
      </c>
      <c r="B115" s="238"/>
      <c r="C115" s="238"/>
      <c r="D115" s="239"/>
      <c r="E115" s="238"/>
      <c r="F115" s="238"/>
      <c r="G115" s="240"/>
    </row>
    <row r="116" spans="1:7" ht="18.75">
      <c r="A116" s="204" t="s">
        <v>4</v>
      </c>
      <c r="B116" s="205" t="s">
        <v>5</v>
      </c>
      <c r="C116" s="205" t="s">
        <v>6</v>
      </c>
      <c r="D116" s="205" t="s">
        <v>7</v>
      </c>
      <c r="E116" s="205" t="s">
        <v>8</v>
      </c>
      <c r="F116" s="205" t="s">
        <v>9</v>
      </c>
      <c r="G116" s="206" t="s">
        <v>10</v>
      </c>
    </row>
    <row r="117" spans="1:7" ht="19.5" thickBot="1">
      <c r="A117" s="204"/>
      <c r="B117" s="205" t="s">
        <v>13</v>
      </c>
      <c r="C117" s="205" t="s">
        <v>14</v>
      </c>
      <c r="D117" s="205" t="s">
        <v>15</v>
      </c>
      <c r="E117" s="205"/>
      <c r="F117" s="205"/>
      <c r="G117" s="241"/>
    </row>
    <row r="118" spans="1:7" ht="18.75">
      <c r="A118" s="276">
        <v>3</v>
      </c>
      <c r="B118" s="727" t="s">
        <v>112</v>
      </c>
      <c r="C118" s="727"/>
      <c r="D118" s="727"/>
      <c r="E118" s="727"/>
      <c r="F118" s="727"/>
      <c r="G118" s="728"/>
    </row>
    <row r="119" spans="1:7" ht="19.5" thickBot="1">
      <c r="A119" s="446">
        <v>2</v>
      </c>
      <c r="B119" s="611" t="s">
        <v>362</v>
      </c>
      <c r="C119" s="447" t="s">
        <v>19</v>
      </c>
      <c r="D119" s="447">
        <v>2.72</v>
      </c>
      <c r="E119" s="611">
        <v>344.61</v>
      </c>
      <c r="F119" s="490">
        <f>D119*E119</f>
        <v>937.3392000000001</v>
      </c>
      <c r="G119" s="491" t="s">
        <v>388</v>
      </c>
    </row>
    <row r="120" spans="1:7" ht="19.5" thickBot="1">
      <c r="A120" s="214"/>
      <c r="B120" s="215" t="s">
        <v>55</v>
      </c>
      <c r="C120" s="216" t="s">
        <v>19</v>
      </c>
      <c r="D120" s="216">
        <f>SUM(D119:D119)</f>
        <v>2.72</v>
      </c>
      <c r="E120" s="215"/>
      <c r="F120" s="217">
        <f>SUM(F119:F119)</f>
        <v>937.3392000000001</v>
      </c>
      <c r="G120" s="218"/>
    </row>
    <row r="121" spans="1:7" ht="19.5" thickBot="1">
      <c r="A121" s="176"/>
      <c r="B121" s="177" t="s">
        <v>40</v>
      </c>
      <c r="C121" s="178"/>
      <c r="D121" s="178"/>
      <c r="E121" s="177"/>
      <c r="F121" s="179">
        <f>F120</f>
        <v>937.3392000000001</v>
      </c>
      <c r="G121" s="180"/>
    </row>
    <row r="122" spans="1:7" ht="19.5" thickBot="1">
      <c r="A122" s="181"/>
      <c r="B122" s="182" t="s">
        <v>38</v>
      </c>
      <c r="C122" s="183"/>
      <c r="D122" s="183"/>
      <c r="E122" s="182"/>
      <c r="F122" s="184">
        <f>F121*1.18</f>
        <v>1106.060256</v>
      </c>
      <c r="G122" s="185"/>
    </row>
    <row r="123" spans="1:7" ht="18.75">
      <c r="A123" s="186"/>
      <c r="B123" s="187" t="s">
        <v>41</v>
      </c>
      <c r="C123" s="186"/>
      <c r="D123" s="188">
        <f>F113+F121</f>
        <v>11764.70235</v>
      </c>
      <c r="E123" s="188"/>
      <c r="F123" s="188"/>
      <c r="G123" s="189"/>
    </row>
    <row r="124" spans="1:7" ht="18.75">
      <c r="A124" s="186"/>
      <c r="B124" s="187" t="s">
        <v>42</v>
      </c>
      <c r="C124" s="186"/>
      <c r="D124" s="696">
        <f>D123*1.18</f>
        <v>13882.348772999998</v>
      </c>
      <c r="E124" s="696"/>
      <c r="F124" s="696"/>
      <c r="G124" s="189"/>
    </row>
    <row r="125" spans="1:7" ht="20.25">
      <c r="A125" s="699" t="s">
        <v>0</v>
      </c>
      <c r="B125" s="699"/>
      <c r="C125" s="699"/>
      <c r="D125" s="699"/>
      <c r="E125" s="699"/>
      <c r="F125" s="699"/>
      <c r="G125" s="699"/>
    </row>
    <row r="126" spans="1:7" ht="20.25">
      <c r="A126" s="731" t="s">
        <v>371</v>
      </c>
      <c r="B126" s="699"/>
      <c r="C126" s="699"/>
      <c r="D126" s="699"/>
      <c r="E126" s="699"/>
      <c r="F126" s="699"/>
      <c r="G126" s="732"/>
    </row>
    <row r="127" spans="1:7" ht="21" thickBot="1">
      <c r="A127" s="699" t="s">
        <v>71</v>
      </c>
      <c r="B127" s="699"/>
      <c r="C127" s="699"/>
      <c r="D127" s="699"/>
      <c r="E127" s="699"/>
      <c r="F127" s="699"/>
      <c r="G127" s="699"/>
    </row>
    <row r="128" spans="1:7" ht="19.5" thickBot="1">
      <c r="A128" s="700" t="s">
        <v>3</v>
      </c>
      <c r="B128" s="701"/>
      <c r="C128" s="701"/>
      <c r="D128" s="701"/>
      <c r="E128" s="701"/>
      <c r="F128" s="701"/>
      <c r="G128" s="702"/>
    </row>
    <row r="129" spans="1:7" ht="18.75">
      <c r="A129" s="104" t="s">
        <v>4</v>
      </c>
      <c r="B129" s="105" t="s">
        <v>5</v>
      </c>
      <c r="C129" s="105" t="s">
        <v>6</v>
      </c>
      <c r="D129" s="105" t="s">
        <v>7</v>
      </c>
      <c r="E129" s="105" t="s">
        <v>8</v>
      </c>
      <c r="F129" s="105" t="s">
        <v>9</v>
      </c>
      <c r="G129" s="106" t="s">
        <v>10</v>
      </c>
    </row>
    <row r="130" spans="1:7" ht="19.5" thickBot="1">
      <c r="A130" s="107"/>
      <c r="B130" s="108" t="s">
        <v>13</v>
      </c>
      <c r="C130" s="108" t="s">
        <v>14</v>
      </c>
      <c r="D130" s="108" t="s">
        <v>15</v>
      </c>
      <c r="E130" s="108"/>
      <c r="F130" s="108"/>
      <c r="G130" s="109"/>
    </row>
    <row r="131" spans="1:7" ht="18.75">
      <c r="A131" s="110">
        <v>2</v>
      </c>
      <c r="B131" s="722" t="s">
        <v>16</v>
      </c>
      <c r="C131" s="722"/>
      <c r="D131" s="722"/>
      <c r="E131" s="722"/>
      <c r="F131" s="722"/>
      <c r="G131" s="723"/>
    </row>
    <row r="132" spans="1:7" ht="18.75">
      <c r="A132" s="117" t="s">
        <v>17</v>
      </c>
      <c r="B132" s="123" t="s">
        <v>362</v>
      </c>
      <c r="C132" s="124" t="s">
        <v>22</v>
      </c>
      <c r="D132" s="124">
        <v>2</v>
      </c>
      <c r="E132" s="125">
        <v>423.61</v>
      </c>
      <c r="F132" s="126">
        <f>D132*E132</f>
        <v>847.22</v>
      </c>
      <c r="G132" s="127" t="s">
        <v>389</v>
      </c>
    </row>
    <row r="133" spans="1:7" ht="19.5" thickBot="1">
      <c r="A133" s="117" t="s">
        <v>23</v>
      </c>
      <c r="B133" s="123" t="s">
        <v>362</v>
      </c>
      <c r="C133" s="124" t="s">
        <v>22</v>
      </c>
      <c r="D133" s="124">
        <v>1</v>
      </c>
      <c r="E133" s="125">
        <v>1181</v>
      </c>
      <c r="F133" s="126">
        <f>D133*E133</f>
        <v>1181</v>
      </c>
      <c r="G133" s="127" t="s">
        <v>390</v>
      </c>
    </row>
    <row r="134" spans="1:7" ht="19.5" thickBot="1">
      <c r="A134" s="214"/>
      <c r="B134" s="215" t="s">
        <v>30</v>
      </c>
      <c r="C134" s="216" t="s">
        <v>22</v>
      </c>
      <c r="D134" s="229">
        <f>J134</f>
        <v>0</v>
      </c>
      <c r="E134" s="215"/>
      <c r="F134" s="217">
        <f>SUM(F132:F133)</f>
        <v>2028.22</v>
      </c>
      <c r="G134" s="218"/>
    </row>
    <row r="135" spans="1:7" ht="19.5" thickBot="1">
      <c r="A135" s="135"/>
      <c r="B135" s="136" t="s">
        <v>31</v>
      </c>
      <c r="C135" s="136"/>
      <c r="D135" s="137"/>
      <c r="E135" s="138"/>
      <c r="F135" s="139">
        <f>F134</f>
        <v>2028.22</v>
      </c>
      <c r="G135" s="140"/>
    </row>
    <row r="136" spans="1:7" ht="19.5" thickBot="1">
      <c r="A136" s="141">
        <v>6</v>
      </c>
      <c r="B136" s="142" t="s">
        <v>32</v>
      </c>
      <c r="C136" s="143" t="s">
        <v>33</v>
      </c>
      <c r="D136" s="230">
        <v>35</v>
      </c>
      <c r="E136" s="197"/>
      <c r="F136" s="198">
        <v>36152.9345</v>
      </c>
      <c r="G136" s="147" t="s">
        <v>34</v>
      </c>
    </row>
    <row r="137" spans="1:7" ht="19.5" thickBot="1">
      <c r="A137" s="148">
        <v>7</v>
      </c>
      <c r="B137" s="149" t="s">
        <v>36</v>
      </c>
      <c r="C137" s="150" t="s">
        <v>33</v>
      </c>
      <c r="D137" s="197"/>
      <c r="E137" s="197"/>
      <c r="F137" s="198">
        <v>979.62</v>
      </c>
      <c r="G137" s="153" t="s">
        <v>34</v>
      </c>
    </row>
    <row r="138" spans="1:7" ht="19.5" thickBot="1">
      <c r="A138" s="154"/>
      <c r="B138" s="155" t="s">
        <v>37</v>
      </c>
      <c r="C138" s="156"/>
      <c r="D138" s="156"/>
      <c r="E138" s="157"/>
      <c r="F138" s="158">
        <f>F135+F136+F137</f>
        <v>39160.77450000001</v>
      </c>
      <c r="G138" s="159"/>
    </row>
    <row r="139" spans="1:7" ht="19.5" thickBot="1">
      <c r="A139" s="160"/>
      <c r="B139" s="161" t="s">
        <v>38</v>
      </c>
      <c r="C139" s="162"/>
      <c r="D139" s="162"/>
      <c r="E139" s="163"/>
      <c r="F139" s="164">
        <f>F138*1.18</f>
        <v>46209.713910000006</v>
      </c>
      <c r="G139" s="165"/>
    </row>
    <row r="140" spans="1:7" ht="18.75">
      <c r="A140" s="186"/>
      <c r="B140" s="187" t="s">
        <v>41</v>
      </c>
      <c r="C140" s="186"/>
      <c r="D140" s="188">
        <f>F130+F138</f>
        <v>39160.77450000001</v>
      </c>
      <c r="E140" s="188"/>
      <c r="F140" s="188"/>
      <c r="G140" s="189"/>
    </row>
    <row r="141" spans="1:7" ht="18.75">
      <c r="A141" s="186"/>
      <c r="B141" s="187" t="s">
        <v>42</v>
      </c>
      <c r="C141" s="186"/>
      <c r="D141" s="696">
        <f>D140*1.18</f>
        <v>46209.713910000006</v>
      </c>
      <c r="E141" s="696"/>
      <c r="F141" s="696"/>
      <c r="G141" s="189"/>
    </row>
    <row r="142" spans="1:7" ht="20.25">
      <c r="A142" s="699" t="s">
        <v>0</v>
      </c>
      <c r="B142" s="699"/>
      <c r="C142" s="699"/>
      <c r="D142" s="699"/>
      <c r="E142" s="699"/>
      <c r="F142" s="699"/>
      <c r="G142" s="699"/>
    </row>
    <row r="143" spans="1:7" ht="20.25">
      <c r="A143" s="731" t="s">
        <v>371</v>
      </c>
      <c r="B143" s="699"/>
      <c r="C143" s="699"/>
      <c r="D143" s="699"/>
      <c r="E143" s="699"/>
      <c r="F143" s="699"/>
      <c r="G143" s="732"/>
    </row>
    <row r="144" spans="1:7" ht="21" thickBot="1">
      <c r="A144" s="699" t="s">
        <v>74</v>
      </c>
      <c r="B144" s="699"/>
      <c r="C144" s="699"/>
      <c r="D144" s="699"/>
      <c r="E144" s="699"/>
      <c r="F144" s="699"/>
      <c r="G144" s="699"/>
    </row>
    <row r="145" spans="1:7" ht="19.5" thickBot="1">
      <c r="A145" s="700" t="s">
        <v>3</v>
      </c>
      <c r="B145" s="701"/>
      <c r="C145" s="701"/>
      <c r="D145" s="701"/>
      <c r="E145" s="701"/>
      <c r="F145" s="701"/>
      <c r="G145" s="702"/>
    </row>
    <row r="146" spans="1:7" ht="18.75">
      <c r="A146" s="104" t="s">
        <v>4</v>
      </c>
      <c r="B146" s="105" t="s">
        <v>5</v>
      </c>
      <c r="C146" s="105" t="s">
        <v>6</v>
      </c>
      <c r="D146" s="105" t="s">
        <v>7</v>
      </c>
      <c r="E146" s="105" t="s">
        <v>8</v>
      </c>
      <c r="F146" s="105" t="s">
        <v>9</v>
      </c>
      <c r="G146" s="106" t="s">
        <v>10</v>
      </c>
    </row>
    <row r="147" spans="1:7" ht="19.5" thickBot="1">
      <c r="A147" s="107"/>
      <c r="B147" s="108" t="s">
        <v>13</v>
      </c>
      <c r="C147" s="108" t="s">
        <v>14</v>
      </c>
      <c r="D147" s="108" t="s">
        <v>15</v>
      </c>
      <c r="E147" s="108"/>
      <c r="F147" s="108"/>
      <c r="G147" s="109"/>
    </row>
    <row r="148" spans="1:7" ht="18.75">
      <c r="A148" s="110">
        <v>1</v>
      </c>
      <c r="B148" s="722" t="s">
        <v>16</v>
      </c>
      <c r="C148" s="722"/>
      <c r="D148" s="722"/>
      <c r="E148" s="722"/>
      <c r="F148" s="722"/>
      <c r="G148" s="723"/>
    </row>
    <row r="149" spans="1:7" ht="18.75">
      <c r="A149" s="117" t="s">
        <v>23</v>
      </c>
      <c r="B149" s="123" t="s">
        <v>362</v>
      </c>
      <c r="C149" s="124" t="s">
        <v>49</v>
      </c>
      <c r="D149" s="124">
        <v>12</v>
      </c>
      <c r="E149" s="125">
        <v>128.59</v>
      </c>
      <c r="F149" s="126">
        <f>D149*E149</f>
        <v>1543.08</v>
      </c>
      <c r="G149" s="227" t="s">
        <v>391</v>
      </c>
    </row>
    <row r="150" spans="1:7" ht="18.75">
      <c r="A150" s="117" t="s">
        <v>26</v>
      </c>
      <c r="B150" s="123" t="s">
        <v>362</v>
      </c>
      <c r="C150" s="124" t="s">
        <v>22</v>
      </c>
      <c r="D150" s="124">
        <v>1</v>
      </c>
      <c r="E150" s="125">
        <v>73.28</v>
      </c>
      <c r="F150" s="126">
        <f>D150*E150</f>
        <v>73.28</v>
      </c>
      <c r="G150" s="127" t="s">
        <v>392</v>
      </c>
    </row>
    <row r="151" spans="1:7" ht="18.75">
      <c r="A151" s="117" t="s">
        <v>28</v>
      </c>
      <c r="B151" s="123" t="s">
        <v>362</v>
      </c>
      <c r="C151" s="124" t="s">
        <v>49</v>
      </c>
      <c r="D151" s="124">
        <v>5</v>
      </c>
      <c r="E151" s="125">
        <v>23.12</v>
      </c>
      <c r="F151" s="126">
        <f>D151*E151</f>
        <v>115.60000000000001</v>
      </c>
      <c r="G151" s="127" t="s">
        <v>393</v>
      </c>
    </row>
    <row r="152" spans="1:7" ht="18.75">
      <c r="A152" s="117" t="s">
        <v>62</v>
      </c>
      <c r="B152" s="123" t="s">
        <v>362</v>
      </c>
      <c r="C152" s="124" t="s">
        <v>22</v>
      </c>
      <c r="D152" s="124">
        <v>1</v>
      </c>
      <c r="E152" s="125">
        <v>423.61</v>
      </c>
      <c r="F152" s="126">
        <f>D152*E152</f>
        <v>423.61</v>
      </c>
      <c r="G152" s="127" t="s">
        <v>394</v>
      </c>
    </row>
    <row r="153" spans="1:7" ht="19.5" thickBot="1">
      <c r="A153" s="191"/>
      <c r="B153" s="192" t="s">
        <v>30</v>
      </c>
      <c r="C153" s="193" t="s">
        <v>22</v>
      </c>
      <c r="D153" s="194">
        <f>J153</f>
        <v>0</v>
      </c>
      <c r="E153" s="192"/>
      <c r="F153" s="195">
        <f>SUM(F149:F152)</f>
        <v>2155.5699999999997</v>
      </c>
      <c r="G153" s="196"/>
    </row>
    <row r="154" spans="1:7" ht="19.5" thickBot="1">
      <c r="A154" s="135"/>
      <c r="B154" s="136" t="s">
        <v>31</v>
      </c>
      <c r="C154" s="136"/>
      <c r="D154" s="137"/>
      <c r="E154" s="138"/>
      <c r="F154" s="139">
        <f>F153</f>
        <v>2155.5699999999997</v>
      </c>
      <c r="G154" s="140"/>
    </row>
    <row r="155" spans="1:7" ht="19.5" thickBot="1">
      <c r="A155" s="141">
        <v>3</v>
      </c>
      <c r="B155" s="142" t="s">
        <v>32</v>
      </c>
      <c r="C155" s="143" t="s">
        <v>33</v>
      </c>
      <c r="D155" s="230">
        <v>0.3</v>
      </c>
      <c r="E155" s="197"/>
      <c r="F155" s="198">
        <v>3143.1362099999997</v>
      </c>
      <c r="G155" s="147" t="s">
        <v>34</v>
      </c>
    </row>
    <row r="156" spans="1:7" ht="19.5" thickBot="1">
      <c r="A156" s="148">
        <v>4</v>
      </c>
      <c r="B156" s="149" t="s">
        <v>36</v>
      </c>
      <c r="C156" s="150" t="s">
        <v>33</v>
      </c>
      <c r="D156" s="197">
        <v>3.5</v>
      </c>
      <c r="E156" s="197"/>
      <c r="F156" s="199">
        <v>2589</v>
      </c>
      <c r="G156" s="153" t="s">
        <v>34</v>
      </c>
    </row>
    <row r="157" spans="1:7" ht="19.5" thickBot="1">
      <c r="A157" s="154"/>
      <c r="B157" s="155" t="s">
        <v>37</v>
      </c>
      <c r="C157" s="156"/>
      <c r="D157" s="156"/>
      <c r="E157" s="157"/>
      <c r="F157" s="158">
        <f>F154+F155+F156</f>
        <v>7887.706209999999</v>
      </c>
      <c r="G157" s="159"/>
    </row>
    <row r="158" spans="1:7" ht="19.5" thickBot="1">
      <c r="A158" s="160"/>
      <c r="B158" s="161" t="s">
        <v>38</v>
      </c>
      <c r="C158" s="162"/>
      <c r="D158" s="162"/>
      <c r="E158" s="163"/>
      <c r="F158" s="164">
        <f>F157*1.18</f>
        <v>9307.493327799999</v>
      </c>
      <c r="G158" s="165"/>
    </row>
    <row r="159" spans="1:7" ht="19.5" thickBot="1">
      <c r="A159" s="200" t="s">
        <v>39</v>
      </c>
      <c r="B159" s="201"/>
      <c r="C159" s="201"/>
      <c r="D159" s="202"/>
      <c r="E159" s="201"/>
      <c r="F159" s="201"/>
      <c r="G159" s="203"/>
    </row>
    <row r="160" spans="1:7" ht="18.75">
      <c r="A160" s="204" t="s">
        <v>4</v>
      </c>
      <c r="B160" s="205" t="s">
        <v>5</v>
      </c>
      <c r="C160" s="205" t="s">
        <v>6</v>
      </c>
      <c r="D160" s="205" t="s">
        <v>7</v>
      </c>
      <c r="E160" s="205" t="s">
        <v>8</v>
      </c>
      <c r="F160" s="205" t="s">
        <v>9</v>
      </c>
      <c r="G160" s="206" t="s">
        <v>10</v>
      </c>
    </row>
    <row r="161" spans="1:7" ht="19.5" thickBot="1">
      <c r="A161" s="173"/>
      <c r="B161" s="174" t="s">
        <v>13</v>
      </c>
      <c r="C161" s="174" t="s">
        <v>14</v>
      </c>
      <c r="D161" s="174" t="s">
        <v>15</v>
      </c>
      <c r="E161" s="174"/>
      <c r="F161" s="174"/>
      <c r="G161" s="175"/>
    </row>
    <row r="162" spans="1:7" ht="19.5" thickBot="1">
      <c r="A162" s="176"/>
      <c r="B162" s="177" t="s">
        <v>40</v>
      </c>
      <c r="C162" s="178"/>
      <c r="D162" s="178"/>
      <c r="E162" s="177"/>
      <c r="F162" s="179">
        <v>0</v>
      </c>
      <c r="G162" s="180"/>
    </row>
    <row r="163" spans="1:7" ht="19.5" thickBot="1">
      <c r="A163" s="181"/>
      <c r="B163" s="182" t="s">
        <v>38</v>
      </c>
      <c r="C163" s="183"/>
      <c r="D163" s="183"/>
      <c r="E163" s="182"/>
      <c r="F163" s="184">
        <f>F162*1.18</f>
        <v>0</v>
      </c>
      <c r="G163" s="185"/>
    </row>
    <row r="164" spans="1:7" ht="18.75">
      <c r="A164" s="186"/>
      <c r="B164" s="187" t="s">
        <v>41</v>
      </c>
      <c r="C164" s="186"/>
      <c r="D164" s="188">
        <f>F157+F162</f>
        <v>7887.706209999999</v>
      </c>
      <c r="E164" s="188"/>
      <c r="F164" s="188"/>
      <c r="G164" s="189"/>
    </row>
    <row r="165" spans="1:7" ht="18.75">
      <c r="A165" s="186"/>
      <c r="B165" s="187" t="s">
        <v>42</v>
      </c>
      <c r="C165" s="186"/>
      <c r="D165" s="696">
        <f>D164*1.18</f>
        <v>9307.493327799999</v>
      </c>
      <c r="E165" s="696"/>
      <c r="F165" s="696"/>
      <c r="G165" s="189"/>
    </row>
    <row r="166" spans="1:7" ht="20.25">
      <c r="A166" s="699" t="s">
        <v>0</v>
      </c>
      <c r="B166" s="699"/>
      <c r="C166" s="699"/>
      <c r="D166" s="699"/>
      <c r="E166" s="699"/>
      <c r="F166" s="699"/>
      <c r="G166" s="699"/>
    </row>
    <row r="167" spans="1:7" ht="20.25">
      <c r="A167" s="731" t="s">
        <v>371</v>
      </c>
      <c r="B167" s="699"/>
      <c r="C167" s="699"/>
      <c r="D167" s="699"/>
      <c r="E167" s="699"/>
      <c r="F167" s="699"/>
      <c r="G167" s="732"/>
    </row>
    <row r="168" spans="1:7" ht="21" thickBot="1">
      <c r="A168" s="699" t="s">
        <v>80</v>
      </c>
      <c r="B168" s="699"/>
      <c r="C168" s="699"/>
      <c r="D168" s="699"/>
      <c r="E168" s="699"/>
      <c r="F168" s="699"/>
      <c r="G168" s="699"/>
    </row>
    <row r="169" spans="1:7" ht="19.5" thickBot="1">
      <c r="A169" s="700" t="s">
        <v>3</v>
      </c>
      <c r="B169" s="701"/>
      <c r="C169" s="701"/>
      <c r="D169" s="701"/>
      <c r="E169" s="701"/>
      <c r="F169" s="701"/>
      <c r="G169" s="702"/>
    </row>
    <row r="170" spans="1:7" ht="18.75">
      <c r="A170" s="104" t="s">
        <v>4</v>
      </c>
      <c r="B170" s="105" t="s">
        <v>5</v>
      </c>
      <c r="C170" s="105" t="s">
        <v>6</v>
      </c>
      <c r="D170" s="105" t="s">
        <v>7</v>
      </c>
      <c r="E170" s="105" t="s">
        <v>8</v>
      </c>
      <c r="F170" s="105" t="s">
        <v>9</v>
      </c>
      <c r="G170" s="106" t="s">
        <v>10</v>
      </c>
    </row>
    <row r="171" spans="1:7" ht="19.5" thickBot="1">
      <c r="A171" s="107"/>
      <c r="B171" s="108" t="s">
        <v>13</v>
      </c>
      <c r="C171" s="108" t="s">
        <v>14</v>
      </c>
      <c r="D171" s="108" t="s">
        <v>15</v>
      </c>
      <c r="E171" s="108"/>
      <c r="F171" s="108"/>
      <c r="G171" s="109"/>
    </row>
    <row r="172" spans="1:7" ht="19.5" thickBot="1">
      <c r="A172" s="368">
        <v>1</v>
      </c>
      <c r="B172" s="782" t="s">
        <v>395</v>
      </c>
      <c r="C172" s="783"/>
      <c r="D172" s="783"/>
      <c r="E172" s="783"/>
      <c r="F172" s="783"/>
      <c r="G172" s="784"/>
    </row>
    <row r="173" spans="1:7" ht="19.5" thickBot="1">
      <c r="A173" s="326">
        <v>1</v>
      </c>
      <c r="B173" s="370" t="s">
        <v>362</v>
      </c>
      <c r="C173" s="328" t="s">
        <v>19</v>
      </c>
      <c r="D173" s="328">
        <v>142.89</v>
      </c>
      <c r="E173" s="616"/>
      <c r="F173" s="565">
        <v>54824.6</v>
      </c>
      <c r="G173" s="444" t="s">
        <v>99</v>
      </c>
    </row>
    <row r="174" spans="1:7" ht="19.5" thickBot="1">
      <c r="A174" s="415"/>
      <c r="B174" s="617" t="s">
        <v>55</v>
      </c>
      <c r="C174" s="618" t="s">
        <v>19</v>
      </c>
      <c r="D174" s="619">
        <f>SUM(D173:D173)</f>
        <v>142.89</v>
      </c>
      <c r="E174" s="620"/>
      <c r="F174" s="621">
        <f>SUM(F173:F173)</f>
        <v>54824.6</v>
      </c>
      <c r="G174" s="622"/>
    </row>
    <row r="175" spans="1:7" ht="18.75">
      <c r="A175" s="110">
        <v>2</v>
      </c>
      <c r="B175" s="722" t="s">
        <v>16</v>
      </c>
      <c r="C175" s="722"/>
      <c r="D175" s="722"/>
      <c r="E175" s="722"/>
      <c r="F175" s="722"/>
      <c r="G175" s="723"/>
    </row>
    <row r="176" spans="1:7" ht="18.75">
      <c r="A176" s="117" t="s">
        <v>28</v>
      </c>
      <c r="B176" s="123" t="s">
        <v>362</v>
      </c>
      <c r="C176" s="124" t="s">
        <v>22</v>
      </c>
      <c r="D176" s="124">
        <v>1</v>
      </c>
      <c r="E176" s="125">
        <v>699.94</v>
      </c>
      <c r="F176" s="126">
        <f>D176*E176</f>
        <v>699.94</v>
      </c>
      <c r="G176" s="127" t="s">
        <v>396</v>
      </c>
    </row>
    <row r="177" spans="1:7" ht="18.75">
      <c r="A177" s="117" t="s">
        <v>62</v>
      </c>
      <c r="B177" s="123" t="s">
        <v>362</v>
      </c>
      <c r="C177" s="124" t="s">
        <v>22</v>
      </c>
      <c r="D177" s="124">
        <v>1</v>
      </c>
      <c r="E177" s="125">
        <v>273.67</v>
      </c>
      <c r="F177" s="126">
        <f>D177*E177</f>
        <v>273.67</v>
      </c>
      <c r="G177" s="127" t="s">
        <v>397</v>
      </c>
    </row>
    <row r="178" spans="1:7" ht="19.5" thickBot="1">
      <c r="A178" s="117" t="s">
        <v>239</v>
      </c>
      <c r="B178" s="123" t="s">
        <v>362</v>
      </c>
      <c r="C178" s="124" t="s">
        <v>22</v>
      </c>
      <c r="D178" s="124">
        <v>4</v>
      </c>
      <c r="E178" s="125">
        <v>423.61</v>
      </c>
      <c r="F178" s="126">
        <f>D178*E178</f>
        <v>1694.44</v>
      </c>
      <c r="G178" s="127" t="s">
        <v>398</v>
      </c>
    </row>
    <row r="179" spans="1:7" ht="19.5" thickBot="1">
      <c r="A179" s="214"/>
      <c r="B179" s="215" t="s">
        <v>30</v>
      </c>
      <c r="C179" s="216" t="s">
        <v>22</v>
      </c>
      <c r="D179" s="229">
        <f>J179</f>
        <v>0</v>
      </c>
      <c r="E179" s="215"/>
      <c r="F179" s="217">
        <f>SUM(F176:F178)</f>
        <v>2668.05</v>
      </c>
      <c r="G179" s="218"/>
    </row>
    <row r="180" spans="1:7" ht="19.5" thickBot="1">
      <c r="A180" s="135"/>
      <c r="B180" s="136" t="s">
        <v>31</v>
      </c>
      <c r="C180" s="136"/>
      <c r="D180" s="137"/>
      <c r="E180" s="138"/>
      <c r="F180" s="139">
        <f>F179+F174</f>
        <v>57492.65</v>
      </c>
      <c r="G180" s="140"/>
    </row>
    <row r="181" spans="1:7" ht="19.5" thickBot="1">
      <c r="A181" s="141">
        <v>4</v>
      </c>
      <c r="B181" s="142" t="s">
        <v>32</v>
      </c>
      <c r="C181" s="143" t="s">
        <v>33</v>
      </c>
      <c r="D181" s="230">
        <v>21</v>
      </c>
      <c r="E181" s="197"/>
      <c r="F181" s="198">
        <v>24584.4147</v>
      </c>
      <c r="G181" s="147" t="s">
        <v>34</v>
      </c>
    </row>
    <row r="182" spans="1:7" ht="19.5" thickBot="1">
      <c r="A182" s="148">
        <v>5</v>
      </c>
      <c r="B182" s="149" t="s">
        <v>36</v>
      </c>
      <c r="C182" s="150" t="s">
        <v>33</v>
      </c>
      <c r="D182" s="197">
        <v>7.5</v>
      </c>
      <c r="E182" s="197"/>
      <c r="F182" s="199">
        <v>2894.05</v>
      </c>
      <c r="G182" s="153" t="s">
        <v>34</v>
      </c>
    </row>
    <row r="183" spans="1:7" ht="19.5" thickBot="1">
      <c r="A183" s="154"/>
      <c r="B183" s="155" t="s">
        <v>37</v>
      </c>
      <c r="C183" s="156"/>
      <c r="D183" s="156"/>
      <c r="E183" s="157"/>
      <c r="F183" s="158">
        <f>F180+F181+F182</f>
        <v>84971.1147</v>
      </c>
      <c r="G183" s="159"/>
    </row>
    <row r="184" spans="1:7" ht="19.5" thickBot="1">
      <c r="A184" s="160"/>
      <c r="B184" s="161" t="s">
        <v>38</v>
      </c>
      <c r="C184" s="162"/>
      <c r="D184" s="162"/>
      <c r="E184" s="163"/>
      <c r="F184" s="164">
        <f>F183*1.18</f>
        <v>100265.915346</v>
      </c>
      <c r="G184" s="165"/>
    </row>
    <row r="185" spans="1:7" ht="19.5" thickBot="1">
      <c r="A185" s="200" t="s">
        <v>39</v>
      </c>
      <c r="B185" s="201"/>
      <c r="C185" s="201"/>
      <c r="D185" s="202"/>
      <c r="E185" s="201"/>
      <c r="F185" s="201"/>
      <c r="G185" s="203"/>
    </row>
    <row r="186" spans="1:7" ht="18.75">
      <c r="A186" s="204" t="s">
        <v>4</v>
      </c>
      <c r="B186" s="205" t="s">
        <v>5</v>
      </c>
      <c r="C186" s="205" t="s">
        <v>6</v>
      </c>
      <c r="D186" s="205" t="s">
        <v>7</v>
      </c>
      <c r="E186" s="205" t="s">
        <v>8</v>
      </c>
      <c r="F186" s="205" t="s">
        <v>9</v>
      </c>
      <c r="G186" s="206" t="s">
        <v>10</v>
      </c>
    </row>
    <row r="187" spans="1:7" ht="19.5" thickBot="1">
      <c r="A187" s="204"/>
      <c r="B187" s="205" t="s">
        <v>13</v>
      </c>
      <c r="C187" s="205" t="s">
        <v>14</v>
      </c>
      <c r="D187" s="205" t="s">
        <v>15</v>
      </c>
      <c r="E187" s="205"/>
      <c r="F187" s="205"/>
      <c r="G187" s="241"/>
    </row>
    <row r="188" spans="1:7" ht="18.75">
      <c r="A188" s="276">
        <v>3</v>
      </c>
      <c r="B188" s="727" t="s">
        <v>112</v>
      </c>
      <c r="C188" s="727"/>
      <c r="D188" s="727"/>
      <c r="E188" s="727"/>
      <c r="F188" s="727"/>
      <c r="G188" s="728"/>
    </row>
    <row r="189" spans="1:7" ht="18.75">
      <c r="A189" s="208">
        <v>2</v>
      </c>
      <c r="B189" s="209" t="s">
        <v>362</v>
      </c>
      <c r="C189" s="210" t="s">
        <v>19</v>
      </c>
      <c r="D189" s="210">
        <v>1.36</v>
      </c>
      <c r="E189" s="209">
        <v>344.61</v>
      </c>
      <c r="F189" s="212">
        <f>D189*E189</f>
        <v>468.66960000000006</v>
      </c>
      <c r="G189" s="457" t="s">
        <v>399</v>
      </c>
    </row>
    <row r="190" spans="1:7" ht="19.5" thickBot="1">
      <c r="A190" s="191"/>
      <c r="B190" s="192" t="s">
        <v>55</v>
      </c>
      <c r="C190" s="193" t="s">
        <v>19</v>
      </c>
      <c r="D190" s="193">
        <f>SUM(D189:D189)</f>
        <v>1.36</v>
      </c>
      <c r="E190" s="192"/>
      <c r="F190" s="195">
        <f>SUM(F189:F189)</f>
        <v>468.66960000000006</v>
      </c>
      <c r="G190" s="196"/>
    </row>
    <row r="191" spans="1:7" ht="19.5" thickBot="1">
      <c r="A191" s="176"/>
      <c r="B191" s="177" t="s">
        <v>40</v>
      </c>
      <c r="C191" s="178"/>
      <c r="D191" s="178"/>
      <c r="E191" s="177"/>
      <c r="F191" s="179">
        <f>F190</f>
        <v>468.66960000000006</v>
      </c>
      <c r="G191" s="180"/>
    </row>
    <row r="192" spans="1:7" ht="19.5" thickBot="1">
      <c r="A192" s="181"/>
      <c r="B192" s="182" t="s">
        <v>38</v>
      </c>
      <c r="C192" s="183"/>
      <c r="D192" s="183"/>
      <c r="E192" s="182"/>
      <c r="F192" s="184">
        <f>F191*1.18</f>
        <v>553.030128</v>
      </c>
      <c r="G192" s="185"/>
    </row>
    <row r="193" spans="1:7" ht="18.75">
      <c r="A193" s="186"/>
      <c r="B193" s="187" t="s">
        <v>41</v>
      </c>
      <c r="C193" s="186"/>
      <c r="D193" s="188">
        <f>F183+F191</f>
        <v>85439.7843</v>
      </c>
      <c r="E193" s="188"/>
      <c r="F193" s="188"/>
      <c r="G193" s="189"/>
    </row>
    <row r="194" spans="1:7" ht="18.75">
      <c r="A194" s="186"/>
      <c r="B194" s="187" t="s">
        <v>42</v>
      </c>
      <c r="C194" s="186"/>
      <c r="D194" s="696">
        <f>D193*1.18</f>
        <v>100818.945474</v>
      </c>
      <c r="E194" s="696"/>
      <c r="F194" s="696"/>
      <c r="G194" s="189"/>
    </row>
    <row r="195" spans="1:7" ht="20.25">
      <c r="A195" s="699" t="s">
        <v>0</v>
      </c>
      <c r="B195" s="699"/>
      <c r="C195" s="699"/>
      <c r="D195" s="699"/>
      <c r="E195" s="699"/>
      <c r="F195" s="699"/>
      <c r="G195" s="699"/>
    </row>
    <row r="196" spans="1:7" ht="20.25">
      <c r="A196" s="699" t="s">
        <v>371</v>
      </c>
      <c r="B196" s="699"/>
      <c r="C196" s="699"/>
      <c r="D196" s="699"/>
      <c r="E196" s="699"/>
      <c r="F196" s="699"/>
      <c r="G196" s="699"/>
    </row>
    <row r="197" spans="1:7" ht="21" thickBot="1">
      <c r="A197" s="699" t="s">
        <v>85</v>
      </c>
      <c r="B197" s="699"/>
      <c r="C197" s="699"/>
      <c r="D197" s="699"/>
      <c r="E197" s="699"/>
      <c r="F197" s="699"/>
      <c r="G197" s="699"/>
    </row>
    <row r="198" spans="1:7" ht="19.5" thickBot="1">
      <c r="A198" s="708" t="s">
        <v>3</v>
      </c>
      <c r="B198" s="709"/>
      <c r="C198" s="709"/>
      <c r="D198" s="709"/>
      <c r="E198" s="709"/>
      <c r="F198" s="709"/>
      <c r="G198" s="710"/>
    </row>
    <row r="199" spans="1:7" ht="18.75">
      <c r="A199" s="104" t="s">
        <v>4</v>
      </c>
      <c r="B199" s="105" t="s">
        <v>5</v>
      </c>
      <c r="C199" s="105" t="s">
        <v>6</v>
      </c>
      <c r="D199" s="105" t="s">
        <v>7</v>
      </c>
      <c r="E199" s="105" t="s">
        <v>8</v>
      </c>
      <c r="F199" s="105" t="s">
        <v>9</v>
      </c>
      <c r="G199" s="106" t="s">
        <v>10</v>
      </c>
    </row>
    <row r="200" spans="1:7" ht="19.5" thickBot="1">
      <c r="A200" s="107"/>
      <c r="B200" s="108" t="s">
        <v>13</v>
      </c>
      <c r="C200" s="108" t="s">
        <v>14</v>
      </c>
      <c r="D200" s="108" t="s">
        <v>15</v>
      </c>
      <c r="E200" s="108"/>
      <c r="F200" s="108"/>
      <c r="G200" s="109"/>
    </row>
    <row r="201" spans="1:7" ht="19.5" thickBot="1">
      <c r="A201" s="219">
        <v>4</v>
      </c>
      <c r="B201" s="220" t="s">
        <v>16</v>
      </c>
      <c r="C201" s="711"/>
      <c r="D201" s="712"/>
      <c r="E201" s="712"/>
      <c r="F201" s="712"/>
      <c r="G201" s="713"/>
    </row>
    <row r="202" spans="1:7" ht="18.75">
      <c r="A202" s="117" t="s">
        <v>239</v>
      </c>
      <c r="B202" s="123" t="s">
        <v>362</v>
      </c>
      <c r="C202" s="124" t="s">
        <v>19</v>
      </c>
      <c r="D202" s="124">
        <v>1.8</v>
      </c>
      <c r="E202" s="125">
        <v>97.57</v>
      </c>
      <c r="F202" s="284">
        <f>D202*E202</f>
        <v>175.626</v>
      </c>
      <c r="G202" s="127" t="s">
        <v>400</v>
      </c>
    </row>
    <row r="203" spans="1:7" ht="18.75">
      <c r="A203" s="117" t="s">
        <v>365</v>
      </c>
      <c r="B203" s="118" t="s">
        <v>21</v>
      </c>
      <c r="C203" s="119" t="s">
        <v>22</v>
      </c>
      <c r="D203" s="119">
        <v>1</v>
      </c>
      <c r="E203" s="120">
        <v>16.12</v>
      </c>
      <c r="F203" s="434">
        <f>D203*E203</f>
        <v>16.12</v>
      </c>
      <c r="G203" s="122" t="s">
        <v>400</v>
      </c>
    </row>
    <row r="204" spans="1:7" ht="19.5" thickBot="1">
      <c r="A204" s="117" t="s">
        <v>367</v>
      </c>
      <c r="B204" s="123" t="s">
        <v>362</v>
      </c>
      <c r="C204" s="124" t="s">
        <v>22</v>
      </c>
      <c r="D204" s="124">
        <v>1</v>
      </c>
      <c r="E204" s="125">
        <v>551.96</v>
      </c>
      <c r="F204" s="284">
        <f>D204*E204</f>
        <v>551.96</v>
      </c>
      <c r="G204" s="127" t="s">
        <v>401</v>
      </c>
    </row>
    <row r="205" spans="1:7" ht="19.5" thickBot="1">
      <c r="A205" s="285"/>
      <c r="B205" s="286" t="s">
        <v>30</v>
      </c>
      <c r="C205" s="286"/>
      <c r="D205" s="287">
        <f>SUM(D202:D204)</f>
        <v>3.8</v>
      </c>
      <c r="E205" s="286"/>
      <c r="F205" s="288">
        <f>SUM(F202:F204)</f>
        <v>743.706</v>
      </c>
      <c r="G205" s="289"/>
    </row>
    <row r="206" spans="1:7" ht="19.5" thickBot="1">
      <c r="A206" s="290"/>
      <c r="B206" s="286" t="s">
        <v>31</v>
      </c>
      <c r="C206" s="286"/>
      <c r="D206" s="286"/>
      <c r="E206" s="286"/>
      <c r="F206" s="288">
        <f>F205</f>
        <v>743.706</v>
      </c>
      <c r="G206" s="291"/>
    </row>
    <row r="207" spans="1:7" ht="19.5" thickBot="1">
      <c r="A207" s="292">
        <v>6</v>
      </c>
      <c r="B207" s="293" t="s">
        <v>32</v>
      </c>
      <c r="C207" s="287" t="s">
        <v>33</v>
      </c>
      <c r="D207" s="294">
        <v>5.5</v>
      </c>
      <c r="E207" s="286"/>
      <c r="F207" s="436">
        <v>6546.36385</v>
      </c>
      <c r="G207" s="291" t="s">
        <v>34</v>
      </c>
    </row>
    <row r="208" spans="1:7" ht="19.5" thickBot="1">
      <c r="A208" s="296">
        <v>7</v>
      </c>
      <c r="B208" s="297" t="s">
        <v>36</v>
      </c>
      <c r="C208" s="298" t="s">
        <v>33</v>
      </c>
      <c r="D208" s="298">
        <v>7</v>
      </c>
      <c r="E208" s="299"/>
      <c r="F208" s="437">
        <v>4066.7799999999997</v>
      </c>
      <c r="G208" s="300" t="s">
        <v>34</v>
      </c>
    </row>
    <row r="209" spans="1:7" ht="19.5" thickBot="1">
      <c r="A209" s="290"/>
      <c r="B209" s="301" t="s">
        <v>37</v>
      </c>
      <c r="C209" s="286"/>
      <c r="D209" s="286"/>
      <c r="E209" s="286"/>
      <c r="F209" s="302">
        <f>F206+F207+F208</f>
        <v>11356.849849999999</v>
      </c>
      <c r="G209" s="291"/>
    </row>
    <row r="210" spans="1:7" ht="19.5" thickBot="1">
      <c r="A210" s="290"/>
      <c r="B210" s="286" t="s">
        <v>38</v>
      </c>
      <c r="C210" s="286"/>
      <c r="D210" s="286"/>
      <c r="E210" s="286"/>
      <c r="F210" s="288">
        <f>F209*1.18</f>
        <v>13401.082822999997</v>
      </c>
      <c r="G210" s="291"/>
    </row>
    <row r="211" spans="1:7" ht="19.5" thickBot="1">
      <c r="A211" s="200" t="s">
        <v>39</v>
      </c>
      <c r="B211" s="201"/>
      <c r="C211" s="201"/>
      <c r="D211" s="202"/>
      <c r="E211" s="201"/>
      <c r="F211" s="201"/>
      <c r="G211" s="203"/>
    </row>
    <row r="212" spans="1:7" ht="12.75">
      <c r="A212" s="714" t="s">
        <v>4</v>
      </c>
      <c r="B212" s="716" t="s">
        <v>90</v>
      </c>
      <c r="C212" s="718" t="s">
        <v>91</v>
      </c>
      <c r="D212" s="720" t="s">
        <v>92</v>
      </c>
      <c r="E212" s="718" t="s">
        <v>8</v>
      </c>
      <c r="F212" s="718" t="s">
        <v>9</v>
      </c>
      <c r="G212" s="706" t="s">
        <v>10</v>
      </c>
    </row>
    <row r="213" spans="1:7" ht="13.5" thickBot="1">
      <c r="A213" s="715"/>
      <c r="B213" s="717"/>
      <c r="C213" s="719"/>
      <c r="D213" s="721"/>
      <c r="E213" s="719"/>
      <c r="F213" s="719"/>
      <c r="G213" s="707"/>
    </row>
    <row r="214" spans="1:7" ht="19.5" thickBot="1">
      <c r="A214" s="290"/>
      <c r="B214" s="301" t="s">
        <v>40</v>
      </c>
      <c r="C214" s="286"/>
      <c r="D214" s="286"/>
      <c r="E214" s="286"/>
      <c r="F214" s="302">
        <v>0</v>
      </c>
      <c r="G214" s="291"/>
    </row>
    <row r="215" spans="1:7" ht="19.5" thickBot="1">
      <c r="A215" s="290"/>
      <c r="B215" s="286" t="s">
        <v>38</v>
      </c>
      <c r="C215" s="286"/>
      <c r="D215" s="286"/>
      <c r="E215" s="286"/>
      <c r="F215" s="288">
        <f>F214*1.18</f>
        <v>0</v>
      </c>
      <c r="G215" s="291"/>
    </row>
    <row r="216" spans="1:7" ht="18.75">
      <c r="A216" s="187"/>
      <c r="B216" s="187" t="s">
        <v>41</v>
      </c>
      <c r="C216" s="187"/>
      <c r="D216" s="307"/>
      <c r="E216" s="308">
        <f>F214+F209</f>
        <v>11356.849849999999</v>
      </c>
      <c r="F216" s="187"/>
      <c r="G216" s="187"/>
    </row>
    <row r="217" spans="1:7" ht="18.75">
      <c r="A217" s="187"/>
      <c r="B217" s="187" t="s">
        <v>42</v>
      </c>
      <c r="C217" s="187"/>
      <c r="D217" s="307">
        <f>E216*1.18</f>
        <v>13401.082822999997</v>
      </c>
      <c r="E217" s="187"/>
      <c r="F217" s="187"/>
      <c r="G217" s="187"/>
    </row>
    <row r="218" spans="1:7" ht="20.25">
      <c r="A218" s="699" t="s">
        <v>0</v>
      </c>
      <c r="B218" s="699"/>
      <c r="C218" s="699"/>
      <c r="D218" s="699"/>
      <c r="E218" s="699"/>
      <c r="F218" s="699"/>
      <c r="G218" s="699"/>
    </row>
    <row r="219" spans="1:7" ht="20.25">
      <c r="A219" s="699" t="s">
        <v>371</v>
      </c>
      <c r="B219" s="699"/>
      <c r="C219" s="699"/>
      <c r="D219" s="699"/>
      <c r="E219" s="699"/>
      <c r="F219" s="699"/>
      <c r="G219" s="699"/>
    </row>
    <row r="220" spans="1:7" ht="21" thickBot="1">
      <c r="A220" s="699" t="s">
        <v>94</v>
      </c>
      <c r="B220" s="699"/>
      <c r="C220" s="699"/>
      <c r="D220" s="699"/>
      <c r="E220" s="699"/>
      <c r="F220" s="699"/>
      <c r="G220" s="699"/>
    </row>
    <row r="221" spans="1:7" ht="19.5" thickBot="1">
      <c r="A221" s="700" t="s">
        <v>3</v>
      </c>
      <c r="B221" s="701"/>
      <c r="C221" s="701"/>
      <c r="D221" s="701"/>
      <c r="E221" s="701"/>
      <c r="F221" s="701"/>
      <c r="G221" s="702"/>
    </row>
    <row r="222" spans="1:7" ht="18.75">
      <c r="A222" s="104" t="s">
        <v>4</v>
      </c>
      <c r="B222" s="105" t="s">
        <v>5</v>
      </c>
      <c r="C222" s="105" t="s">
        <v>6</v>
      </c>
      <c r="D222" s="105" t="s">
        <v>7</v>
      </c>
      <c r="E222" s="105" t="s">
        <v>8</v>
      </c>
      <c r="F222" s="105" t="s">
        <v>9</v>
      </c>
      <c r="G222" s="106" t="s">
        <v>10</v>
      </c>
    </row>
    <row r="223" spans="1:7" ht="19.5" thickBot="1">
      <c r="A223" s="107"/>
      <c r="B223" s="108" t="s">
        <v>13</v>
      </c>
      <c r="C223" s="108" t="s">
        <v>14</v>
      </c>
      <c r="D223" s="108" t="s">
        <v>15</v>
      </c>
      <c r="E223" s="108"/>
      <c r="F223" s="108"/>
      <c r="G223" s="109"/>
    </row>
    <row r="224" spans="1:7" ht="19.5" thickBot="1">
      <c r="A224" s="219">
        <v>2</v>
      </c>
      <c r="B224" s="697" t="s">
        <v>16</v>
      </c>
      <c r="C224" s="697"/>
      <c r="D224" s="697"/>
      <c r="E224" s="697"/>
      <c r="F224" s="697"/>
      <c r="G224" s="698"/>
    </row>
    <row r="225" spans="1:7" ht="18.75">
      <c r="A225" s="117" t="s">
        <v>264</v>
      </c>
      <c r="B225" s="123" t="s">
        <v>362</v>
      </c>
      <c r="C225" s="124" t="s">
        <v>49</v>
      </c>
      <c r="D225" s="124">
        <v>12</v>
      </c>
      <c r="E225" s="125">
        <v>128.59</v>
      </c>
      <c r="F225" s="126">
        <f>D225*E225</f>
        <v>1543.08</v>
      </c>
      <c r="G225" s="343" t="s">
        <v>402</v>
      </c>
    </row>
    <row r="226" spans="1:7" ht="18.75">
      <c r="A226" s="117" t="s">
        <v>266</v>
      </c>
      <c r="B226" s="123" t="s">
        <v>362</v>
      </c>
      <c r="C226" s="309" t="s">
        <v>22</v>
      </c>
      <c r="D226" s="309">
        <v>1</v>
      </c>
      <c r="E226" s="123">
        <v>497.51</v>
      </c>
      <c r="F226" s="310">
        <f>D226*E226</f>
        <v>497.51</v>
      </c>
      <c r="G226" s="311" t="s">
        <v>403</v>
      </c>
    </row>
    <row r="227" spans="1:7" ht="18.75">
      <c r="A227" s="117" t="s">
        <v>172</v>
      </c>
      <c r="B227" s="123" t="s">
        <v>362</v>
      </c>
      <c r="C227" s="124" t="s">
        <v>22</v>
      </c>
      <c r="D227" s="124">
        <v>1</v>
      </c>
      <c r="E227" s="125">
        <v>551.96</v>
      </c>
      <c r="F227" s="126">
        <f>D227*E227</f>
        <v>551.96</v>
      </c>
      <c r="G227" s="311" t="s">
        <v>404</v>
      </c>
    </row>
    <row r="228" spans="1:7" ht="18.75">
      <c r="A228" s="117" t="s">
        <v>160</v>
      </c>
      <c r="B228" s="123" t="s">
        <v>362</v>
      </c>
      <c r="C228" s="309" t="s">
        <v>19</v>
      </c>
      <c r="D228" s="309">
        <v>2.4</v>
      </c>
      <c r="E228" s="123">
        <v>146.36</v>
      </c>
      <c r="F228" s="310">
        <f>D228*E228</f>
        <v>351.264</v>
      </c>
      <c r="G228" s="311" t="s">
        <v>405</v>
      </c>
    </row>
    <row r="229" spans="1:7" ht="18.75">
      <c r="A229" s="117"/>
      <c r="B229" s="118" t="s">
        <v>21</v>
      </c>
      <c r="C229" s="312" t="s">
        <v>22</v>
      </c>
      <c r="D229" s="312">
        <v>1</v>
      </c>
      <c r="E229" s="313">
        <v>16.12</v>
      </c>
      <c r="F229" s="314">
        <f aca="true" t="shared" si="1" ref="F229:F241">D229*E229</f>
        <v>16.12</v>
      </c>
      <c r="G229" s="315" t="s">
        <v>64</v>
      </c>
    </row>
    <row r="230" spans="1:7" ht="18.75">
      <c r="A230" s="117" t="s">
        <v>162</v>
      </c>
      <c r="B230" s="123" t="s">
        <v>362</v>
      </c>
      <c r="C230" s="124" t="s">
        <v>49</v>
      </c>
      <c r="D230" s="124">
        <v>12</v>
      </c>
      <c r="E230" s="125">
        <v>128.59</v>
      </c>
      <c r="F230" s="126">
        <f t="shared" si="1"/>
        <v>1543.08</v>
      </c>
      <c r="G230" s="343" t="s">
        <v>402</v>
      </c>
    </row>
    <row r="231" spans="1:7" ht="18.75">
      <c r="A231" s="117" t="s">
        <v>164</v>
      </c>
      <c r="B231" s="123" t="s">
        <v>406</v>
      </c>
      <c r="C231" s="124" t="s">
        <v>49</v>
      </c>
      <c r="D231" s="124">
        <v>49.8</v>
      </c>
      <c r="E231" s="125">
        <v>117.54</v>
      </c>
      <c r="F231" s="126">
        <f t="shared" si="1"/>
        <v>5853.492</v>
      </c>
      <c r="G231" s="343" t="s">
        <v>323</v>
      </c>
    </row>
    <row r="232" spans="1:7" ht="18.75">
      <c r="A232" s="117" t="s">
        <v>150</v>
      </c>
      <c r="B232" s="123" t="s">
        <v>406</v>
      </c>
      <c r="C232" s="124" t="s">
        <v>22</v>
      </c>
      <c r="D232" s="124">
        <v>8</v>
      </c>
      <c r="E232" s="125">
        <v>698.48</v>
      </c>
      <c r="F232" s="126">
        <f t="shared" si="1"/>
        <v>5587.84</v>
      </c>
      <c r="G232" s="343" t="s">
        <v>407</v>
      </c>
    </row>
    <row r="233" spans="1:7" ht="18.75">
      <c r="A233" s="117" t="s">
        <v>101</v>
      </c>
      <c r="B233" s="123" t="s">
        <v>406</v>
      </c>
      <c r="C233" s="124" t="s">
        <v>22</v>
      </c>
      <c r="D233" s="124">
        <v>3</v>
      </c>
      <c r="E233" s="125">
        <v>654.7971</v>
      </c>
      <c r="F233" s="126">
        <f t="shared" si="1"/>
        <v>1964.3913</v>
      </c>
      <c r="G233" s="343" t="s">
        <v>408</v>
      </c>
    </row>
    <row r="234" spans="1:7" ht="18.75">
      <c r="A234" s="117" t="s">
        <v>103</v>
      </c>
      <c r="B234" s="123" t="s">
        <v>406</v>
      </c>
      <c r="C234" s="124" t="s">
        <v>19</v>
      </c>
      <c r="D234" s="124">
        <v>9.66</v>
      </c>
      <c r="E234" s="125">
        <v>126.9</v>
      </c>
      <c r="F234" s="126">
        <f t="shared" si="1"/>
        <v>1225.854</v>
      </c>
      <c r="G234" s="343" t="s">
        <v>409</v>
      </c>
    </row>
    <row r="235" spans="1:7" ht="18.75">
      <c r="A235" s="117" t="s">
        <v>105</v>
      </c>
      <c r="B235" s="123" t="s">
        <v>406</v>
      </c>
      <c r="C235" s="124" t="s">
        <v>19</v>
      </c>
      <c r="D235" s="124">
        <v>7.26</v>
      </c>
      <c r="E235" s="125">
        <v>580.2929</v>
      </c>
      <c r="F235" s="126">
        <f t="shared" si="1"/>
        <v>4212.926454</v>
      </c>
      <c r="G235" s="343" t="s">
        <v>410</v>
      </c>
    </row>
    <row r="236" spans="1:7" ht="18.75">
      <c r="A236" s="117" t="s">
        <v>107</v>
      </c>
      <c r="B236" s="118" t="s">
        <v>21</v>
      </c>
      <c r="C236" s="119" t="s">
        <v>236</v>
      </c>
      <c r="D236" s="119">
        <v>17.4</v>
      </c>
      <c r="E236" s="120">
        <v>122.04</v>
      </c>
      <c r="F236" s="121">
        <f t="shared" si="1"/>
        <v>2123.496</v>
      </c>
      <c r="G236" s="623" t="s">
        <v>410</v>
      </c>
    </row>
    <row r="237" spans="1:7" ht="18.75">
      <c r="A237" s="117" t="s">
        <v>109</v>
      </c>
      <c r="B237" s="123" t="s">
        <v>406</v>
      </c>
      <c r="C237" s="124" t="s">
        <v>22</v>
      </c>
      <c r="D237" s="124">
        <v>4</v>
      </c>
      <c r="E237" s="125">
        <v>73.28</v>
      </c>
      <c r="F237" s="126">
        <f t="shared" si="1"/>
        <v>293.12</v>
      </c>
      <c r="G237" s="343" t="s">
        <v>411</v>
      </c>
    </row>
    <row r="238" spans="1:7" ht="18.75">
      <c r="A238" s="117" t="s">
        <v>157</v>
      </c>
      <c r="B238" s="123" t="s">
        <v>406</v>
      </c>
      <c r="C238" s="124" t="s">
        <v>22</v>
      </c>
      <c r="D238" s="124">
        <v>4</v>
      </c>
      <c r="E238" s="125">
        <v>248.92</v>
      </c>
      <c r="F238" s="126">
        <f t="shared" si="1"/>
        <v>995.68</v>
      </c>
      <c r="G238" s="343" t="s">
        <v>412</v>
      </c>
    </row>
    <row r="239" spans="1:7" ht="18.75">
      <c r="A239" s="117" t="s">
        <v>159</v>
      </c>
      <c r="B239" s="123" t="s">
        <v>406</v>
      </c>
      <c r="C239" s="124" t="s">
        <v>49</v>
      </c>
      <c r="D239" s="124">
        <v>8.65</v>
      </c>
      <c r="E239" s="125">
        <v>101.63</v>
      </c>
      <c r="F239" s="126">
        <f t="shared" si="1"/>
        <v>879.0995</v>
      </c>
      <c r="G239" s="343" t="s">
        <v>205</v>
      </c>
    </row>
    <row r="240" spans="1:7" ht="18.75">
      <c r="A240" s="117"/>
      <c r="B240" s="118" t="s">
        <v>21</v>
      </c>
      <c r="C240" s="119" t="s">
        <v>19</v>
      </c>
      <c r="D240" s="119">
        <v>3.5</v>
      </c>
      <c r="E240" s="120">
        <v>370.87</v>
      </c>
      <c r="F240" s="121">
        <f t="shared" si="1"/>
        <v>1298.045</v>
      </c>
      <c r="G240" s="623" t="s">
        <v>205</v>
      </c>
    </row>
    <row r="241" spans="1:7" ht="19.5" thickBot="1">
      <c r="A241" s="117" t="s">
        <v>413</v>
      </c>
      <c r="B241" s="123" t="s">
        <v>406</v>
      </c>
      <c r="C241" s="124" t="s">
        <v>22</v>
      </c>
      <c r="D241" s="124">
        <v>1</v>
      </c>
      <c r="E241" s="125">
        <v>264.07</v>
      </c>
      <c r="F241" s="126">
        <f t="shared" si="1"/>
        <v>264.07</v>
      </c>
      <c r="G241" s="343" t="s">
        <v>414</v>
      </c>
    </row>
    <row r="242" spans="1:7" ht="19.5" thickBot="1">
      <c r="A242" s="214"/>
      <c r="B242" s="215" t="s">
        <v>30</v>
      </c>
      <c r="C242" s="216" t="s">
        <v>22</v>
      </c>
      <c r="D242" s="229">
        <f>J242</f>
        <v>0</v>
      </c>
      <c r="E242" s="215"/>
      <c r="F242" s="217">
        <f>SUM(F225:F241)</f>
        <v>29201.028253999997</v>
      </c>
      <c r="G242" s="218"/>
    </row>
    <row r="243" spans="1:7" ht="19.5" thickBot="1">
      <c r="A243" s="445">
        <v>4</v>
      </c>
      <c r="B243" s="757" t="s">
        <v>207</v>
      </c>
      <c r="C243" s="758"/>
      <c r="D243" s="758"/>
      <c r="E243" s="758"/>
      <c r="F243" s="758"/>
      <c r="G243" s="759"/>
    </row>
    <row r="244" spans="1:7" ht="19.5" thickBot="1">
      <c r="A244" s="408">
        <v>1</v>
      </c>
      <c r="B244" s="222" t="s">
        <v>415</v>
      </c>
      <c r="C244" s="410" t="s">
        <v>22</v>
      </c>
      <c r="D244" s="411">
        <v>1</v>
      </c>
      <c r="E244" s="624"/>
      <c r="F244" s="625">
        <v>206687.05</v>
      </c>
      <c r="G244" s="414" t="s">
        <v>99</v>
      </c>
    </row>
    <row r="245" spans="1:7" ht="19.5" thickBot="1">
      <c r="A245" s="214"/>
      <c r="B245" s="215" t="s">
        <v>55</v>
      </c>
      <c r="C245" s="216" t="s">
        <v>22</v>
      </c>
      <c r="D245" s="416">
        <f>SUM(D244:D244)</f>
        <v>1</v>
      </c>
      <c r="E245" s="215"/>
      <c r="F245" s="217">
        <f>SUM(F244:F244)</f>
        <v>206687.05</v>
      </c>
      <c r="G245" s="218"/>
    </row>
    <row r="246" spans="1:7" ht="19.5" thickBot="1">
      <c r="A246" s="316"/>
      <c r="B246" s="317" t="s">
        <v>31</v>
      </c>
      <c r="C246" s="317"/>
      <c r="D246" s="193"/>
      <c r="E246" s="317"/>
      <c r="F246" s="195">
        <f>F242+F245</f>
        <v>235888.078254</v>
      </c>
      <c r="G246" s="318"/>
    </row>
    <row r="247" spans="1:7" ht="19.5" thickBot="1">
      <c r="A247" s="319">
        <v>5</v>
      </c>
      <c r="B247" s="320" t="s">
        <v>32</v>
      </c>
      <c r="C247" s="321" t="s">
        <v>33</v>
      </c>
      <c r="D247" s="452">
        <v>0</v>
      </c>
      <c r="E247" s="322"/>
      <c r="F247" s="323">
        <v>4456</v>
      </c>
      <c r="G247" s="324" t="s">
        <v>34</v>
      </c>
    </row>
    <row r="248" spans="1:7" ht="19.5" thickBot="1">
      <c r="A248" s="148">
        <v>6</v>
      </c>
      <c r="B248" s="149" t="s">
        <v>36</v>
      </c>
      <c r="C248" s="150" t="s">
        <v>33</v>
      </c>
      <c r="D248" s="197">
        <v>5</v>
      </c>
      <c r="E248" s="197"/>
      <c r="F248" s="199">
        <v>12096.15</v>
      </c>
      <c r="G248" s="153" t="s">
        <v>34</v>
      </c>
    </row>
    <row r="249" spans="1:7" ht="19.5" thickBot="1">
      <c r="A249" s="154"/>
      <c r="B249" s="155" t="s">
        <v>37</v>
      </c>
      <c r="C249" s="156"/>
      <c r="D249" s="156"/>
      <c r="E249" s="157"/>
      <c r="F249" s="158">
        <f>F246+F247+F248</f>
        <v>252440.228254</v>
      </c>
      <c r="G249" s="159"/>
    </row>
    <row r="250" spans="1:7" ht="19.5" thickBot="1">
      <c r="A250" s="160"/>
      <c r="B250" s="161" t="s">
        <v>38</v>
      </c>
      <c r="C250" s="162"/>
      <c r="D250" s="162"/>
      <c r="E250" s="163"/>
      <c r="F250" s="164">
        <f>F249*1.18</f>
        <v>297879.46933972</v>
      </c>
      <c r="G250" s="165"/>
    </row>
    <row r="251" spans="1:7" ht="18.75">
      <c r="A251" s="186"/>
      <c r="B251" s="187" t="s">
        <v>41</v>
      </c>
      <c r="C251" s="186"/>
      <c r="D251" s="188">
        <f>F249</f>
        <v>252440.228254</v>
      </c>
      <c r="E251" s="188"/>
      <c r="F251" s="188"/>
      <c r="G251" s="189"/>
    </row>
    <row r="252" spans="1:7" ht="18.75">
      <c r="A252" s="186"/>
      <c r="B252" s="187" t="s">
        <v>42</v>
      </c>
      <c r="C252" s="186"/>
      <c r="D252" s="696">
        <f>D251*1.18</f>
        <v>297879.46933972</v>
      </c>
      <c r="E252" s="696"/>
      <c r="F252" s="696"/>
      <c r="G252" s="189"/>
    </row>
    <row r="253" spans="1:7" ht="20.25">
      <c r="A253" s="699" t="s">
        <v>0</v>
      </c>
      <c r="B253" s="699"/>
      <c r="C253" s="699"/>
      <c r="D253" s="699"/>
      <c r="E253" s="699"/>
      <c r="F253" s="699"/>
      <c r="G253" s="699"/>
    </row>
    <row r="254" spans="1:7" ht="20.25">
      <c r="A254" s="699" t="s">
        <v>371</v>
      </c>
      <c r="B254" s="699"/>
      <c r="C254" s="699"/>
      <c r="D254" s="699"/>
      <c r="E254" s="699"/>
      <c r="F254" s="699"/>
      <c r="G254" s="699"/>
    </row>
    <row r="255" spans="1:7" ht="21" thickBot="1">
      <c r="A255" s="699" t="s">
        <v>100</v>
      </c>
      <c r="B255" s="699"/>
      <c r="C255" s="699"/>
      <c r="D255" s="699"/>
      <c r="E255" s="699"/>
      <c r="F255" s="699"/>
      <c r="G255" s="699"/>
    </row>
    <row r="256" spans="1:7" ht="19.5" thickBot="1">
      <c r="A256" s="700" t="s">
        <v>3</v>
      </c>
      <c r="B256" s="701"/>
      <c r="C256" s="701"/>
      <c r="D256" s="701"/>
      <c r="E256" s="701"/>
      <c r="F256" s="701"/>
      <c r="G256" s="702"/>
    </row>
    <row r="257" spans="1:7" ht="18.75">
      <c r="A257" s="104" t="s">
        <v>4</v>
      </c>
      <c r="B257" s="105" t="s">
        <v>5</v>
      </c>
      <c r="C257" s="105" t="s">
        <v>6</v>
      </c>
      <c r="D257" s="105" t="s">
        <v>7</v>
      </c>
      <c r="E257" s="105" t="s">
        <v>8</v>
      </c>
      <c r="F257" s="105" t="s">
        <v>9</v>
      </c>
      <c r="G257" s="106" t="s">
        <v>10</v>
      </c>
    </row>
    <row r="258" spans="1:7" ht="19.5" thickBot="1">
      <c r="A258" s="339"/>
      <c r="B258" s="340" t="s">
        <v>13</v>
      </c>
      <c r="C258" s="340" t="s">
        <v>14</v>
      </c>
      <c r="D258" s="340" t="s">
        <v>15</v>
      </c>
      <c r="E258" s="340"/>
      <c r="F258" s="340"/>
      <c r="G258" s="341"/>
    </row>
    <row r="259" spans="1:7" ht="19.5" thickBot="1">
      <c r="A259" s="219">
        <v>2</v>
      </c>
      <c r="B259" s="697" t="s">
        <v>16</v>
      </c>
      <c r="C259" s="697"/>
      <c r="D259" s="697"/>
      <c r="E259" s="697"/>
      <c r="F259" s="697"/>
      <c r="G259" s="698"/>
    </row>
    <row r="260" spans="1:7" ht="18.75">
      <c r="A260" s="117" t="s">
        <v>273</v>
      </c>
      <c r="B260" s="125" t="s">
        <v>362</v>
      </c>
      <c r="C260" s="124" t="s">
        <v>22</v>
      </c>
      <c r="D260" s="124">
        <v>1</v>
      </c>
      <c r="E260" s="125">
        <v>248.92</v>
      </c>
      <c r="F260" s="126">
        <f>D260*E260</f>
        <v>248.92</v>
      </c>
      <c r="G260" s="311" t="s">
        <v>416</v>
      </c>
    </row>
    <row r="261" spans="1:7" ht="18.75">
      <c r="A261" s="117" t="s">
        <v>279</v>
      </c>
      <c r="B261" s="125" t="s">
        <v>362</v>
      </c>
      <c r="C261" s="124" t="s">
        <v>19</v>
      </c>
      <c r="D261" s="124">
        <v>2.3</v>
      </c>
      <c r="E261" s="125">
        <v>1016.43</v>
      </c>
      <c r="F261" s="126">
        <f>D261*E261</f>
        <v>2337.7889999999998</v>
      </c>
      <c r="G261" s="311" t="s">
        <v>417</v>
      </c>
    </row>
    <row r="262" spans="1:7" ht="18.75">
      <c r="A262" s="117" t="s">
        <v>280</v>
      </c>
      <c r="B262" s="125" t="s">
        <v>362</v>
      </c>
      <c r="C262" s="124" t="s">
        <v>22</v>
      </c>
      <c r="D262" s="228">
        <v>1</v>
      </c>
      <c r="E262" s="125">
        <v>698.48</v>
      </c>
      <c r="F262" s="126">
        <f>D262*E262</f>
        <v>698.48</v>
      </c>
      <c r="G262" s="311" t="s">
        <v>418</v>
      </c>
    </row>
    <row r="263" spans="1:7" ht="19.5" thickBot="1">
      <c r="A263" s="117" t="s">
        <v>178</v>
      </c>
      <c r="B263" s="125" t="s">
        <v>362</v>
      </c>
      <c r="C263" s="124" t="s">
        <v>22</v>
      </c>
      <c r="D263" s="124">
        <v>5</v>
      </c>
      <c r="E263" s="125">
        <v>699.94</v>
      </c>
      <c r="F263" s="126">
        <f>D263*E263</f>
        <v>3499.7000000000003</v>
      </c>
      <c r="G263" s="311" t="s">
        <v>419</v>
      </c>
    </row>
    <row r="264" spans="1:7" ht="19.5" thickBot="1">
      <c r="A264" s="345"/>
      <c r="B264" s="346" t="s">
        <v>30</v>
      </c>
      <c r="C264" s="143" t="s">
        <v>22</v>
      </c>
      <c r="D264" s="347">
        <f>J264</f>
        <v>0</v>
      </c>
      <c r="E264" s="346"/>
      <c r="F264" s="348">
        <f>SUM(F260:F263)</f>
        <v>6784.889</v>
      </c>
      <c r="G264" s="349"/>
    </row>
    <row r="265" spans="1:7" ht="19.5" thickBot="1">
      <c r="A265" s="350"/>
      <c r="B265" s="351" t="s">
        <v>31</v>
      </c>
      <c r="C265" s="351"/>
      <c r="D265" s="143"/>
      <c r="E265" s="351"/>
      <c r="F265" s="348">
        <f>F264</f>
        <v>6784.889</v>
      </c>
      <c r="G265" s="352"/>
    </row>
    <row r="266" spans="1:7" ht="19.5" thickBot="1">
      <c r="A266" s="353">
        <v>4</v>
      </c>
      <c r="B266" s="320" t="s">
        <v>32</v>
      </c>
      <c r="C266" s="321" t="s">
        <v>33</v>
      </c>
      <c r="D266" s="354"/>
      <c r="E266" s="354"/>
      <c r="F266" s="355"/>
      <c r="G266" s="324" t="s">
        <v>34</v>
      </c>
    </row>
    <row r="267" spans="1:7" ht="19.5" thickBot="1">
      <c r="A267" s="148">
        <v>5</v>
      </c>
      <c r="B267" s="149" t="s">
        <v>36</v>
      </c>
      <c r="C267" s="150" t="s">
        <v>33</v>
      </c>
      <c r="D267" s="356"/>
      <c r="E267" s="356"/>
      <c r="F267" s="357">
        <v>5850.21</v>
      </c>
      <c r="G267" s="153" t="s">
        <v>34</v>
      </c>
    </row>
    <row r="268" spans="1:7" ht="19.5" thickBot="1">
      <c r="A268" s="154"/>
      <c r="B268" s="155" t="s">
        <v>37</v>
      </c>
      <c r="C268" s="156"/>
      <c r="D268" s="156"/>
      <c r="E268" s="157"/>
      <c r="F268" s="158">
        <f>F265+F266+F267</f>
        <v>12635.099</v>
      </c>
      <c r="G268" s="159"/>
    </row>
    <row r="269" spans="1:7" ht="19.5" thickBot="1">
      <c r="A269" s="160"/>
      <c r="B269" s="161" t="s">
        <v>38</v>
      </c>
      <c r="C269" s="162"/>
      <c r="D269" s="162"/>
      <c r="E269" s="163"/>
      <c r="F269" s="164">
        <f>F268*1.18</f>
        <v>14909.416819999999</v>
      </c>
      <c r="G269" s="165"/>
    </row>
    <row r="270" spans="1:7" ht="19.5" thickBot="1">
      <c r="A270" s="200" t="s">
        <v>39</v>
      </c>
      <c r="B270" s="201"/>
      <c r="C270" s="201"/>
      <c r="D270" s="202"/>
      <c r="E270" s="201"/>
      <c r="F270" s="201"/>
      <c r="G270" s="203"/>
    </row>
    <row r="271" spans="1:7" ht="18.75">
      <c r="A271" s="204" t="s">
        <v>4</v>
      </c>
      <c r="B271" s="205" t="s">
        <v>5</v>
      </c>
      <c r="C271" s="205" t="s">
        <v>6</v>
      </c>
      <c r="D271" s="205" t="s">
        <v>7</v>
      </c>
      <c r="E271" s="205" t="s">
        <v>8</v>
      </c>
      <c r="F271" s="205" t="s">
        <v>9</v>
      </c>
      <c r="G271" s="206" t="s">
        <v>10</v>
      </c>
    </row>
    <row r="272" spans="1:7" ht="18.75">
      <c r="A272" s="204"/>
      <c r="B272" s="205" t="s">
        <v>13</v>
      </c>
      <c r="C272" s="205" t="s">
        <v>14</v>
      </c>
      <c r="D272" s="205" t="s">
        <v>15</v>
      </c>
      <c r="E272" s="205"/>
      <c r="F272" s="205"/>
      <c r="G272" s="241"/>
    </row>
    <row r="273" spans="1:7" ht="19.5" thickBot="1">
      <c r="A273" s="358"/>
      <c r="B273" s="359" t="s">
        <v>40</v>
      </c>
      <c r="C273" s="360"/>
      <c r="D273" s="360"/>
      <c r="E273" s="359"/>
      <c r="F273" s="361">
        <v>0</v>
      </c>
      <c r="G273" s="362"/>
    </row>
    <row r="274" spans="1:7" ht="19.5" thickBot="1">
      <c r="A274" s="181"/>
      <c r="B274" s="182" t="s">
        <v>38</v>
      </c>
      <c r="C274" s="183"/>
      <c r="D274" s="183"/>
      <c r="E274" s="182"/>
      <c r="F274" s="184">
        <f>F273*1.18</f>
        <v>0</v>
      </c>
      <c r="G274" s="185"/>
    </row>
    <row r="275" spans="1:7" ht="18.75">
      <c r="A275" s="186"/>
      <c r="B275" s="187" t="s">
        <v>41</v>
      </c>
      <c r="C275" s="186"/>
      <c r="D275" s="188">
        <f>F268+F273</f>
        <v>12635.099</v>
      </c>
      <c r="E275" s="188"/>
      <c r="F275" s="188"/>
      <c r="G275" s="189"/>
    </row>
    <row r="276" spans="1:7" ht="18.75">
      <c r="A276" s="186"/>
      <c r="B276" s="187" t="s">
        <v>42</v>
      </c>
      <c r="C276" s="186"/>
      <c r="D276" s="696">
        <f>D275*1.18</f>
        <v>14909.416819999999</v>
      </c>
      <c r="E276" s="696"/>
      <c r="F276" s="696"/>
      <c r="G276" s="189"/>
    </row>
    <row r="277" spans="1:7" ht="20.25">
      <c r="A277" s="699" t="s">
        <v>0</v>
      </c>
      <c r="B277" s="699"/>
      <c r="C277" s="699"/>
      <c r="D277" s="699"/>
      <c r="E277" s="699"/>
      <c r="F277" s="699"/>
      <c r="G277" s="699"/>
    </row>
    <row r="278" spans="1:7" ht="20.25">
      <c r="A278" s="699" t="s">
        <v>361</v>
      </c>
      <c r="B278" s="699"/>
      <c r="C278" s="699"/>
      <c r="D278" s="699"/>
      <c r="E278" s="699"/>
      <c r="F278" s="699"/>
      <c r="G278" s="699"/>
    </row>
    <row r="279" spans="1:7" ht="21" thickBot="1">
      <c r="A279" s="699" t="s">
        <v>111</v>
      </c>
      <c r="B279" s="699"/>
      <c r="C279" s="699"/>
      <c r="D279" s="699"/>
      <c r="E279" s="699"/>
      <c r="F279" s="699"/>
      <c r="G279" s="699"/>
    </row>
    <row r="280" spans="1:7" ht="19.5" thickBot="1">
      <c r="A280" s="700" t="s">
        <v>3</v>
      </c>
      <c r="B280" s="701"/>
      <c r="C280" s="701"/>
      <c r="D280" s="701"/>
      <c r="E280" s="701"/>
      <c r="F280" s="701"/>
      <c r="G280" s="702"/>
    </row>
    <row r="281" spans="1:7" ht="18.75">
      <c r="A281" s="104" t="s">
        <v>4</v>
      </c>
      <c r="B281" s="105" t="s">
        <v>5</v>
      </c>
      <c r="C281" s="105" t="s">
        <v>6</v>
      </c>
      <c r="D281" s="105" t="s">
        <v>7</v>
      </c>
      <c r="E281" s="105" t="s">
        <v>8</v>
      </c>
      <c r="F281" s="105" t="s">
        <v>9</v>
      </c>
      <c r="G281" s="106" t="s">
        <v>10</v>
      </c>
    </row>
    <row r="282" spans="1:7" ht="19.5" thickBot="1">
      <c r="A282" s="107"/>
      <c r="B282" s="108" t="s">
        <v>13</v>
      </c>
      <c r="C282" s="108" t="s">
        <v>14</v>
      </c>
      <c r="D282" s="108" t="s">
        <v>15</v>
      </c>
      <c r="E282" s="108"/>
      <c r="F282" s="108"/>
      <c r="G282" s="109"/>
    </row>
    <row r="283" spans="1:7" ht="19.5" thickBot="1">
      <c r="A283" s="363">
        <v>2</v>
      </c>
      <c r="B283" s="142" t="s">
        <v>32</v>
      </c>
      <c r="C283" s="143" t="s">
        <v>33</v>
      </c>
      <c r="D283" s="364">
        <v>3</v>
      </c>
      <c r="E283" s="356"/>
      <c r="F283" s="198">
        <v>6726.5421</v>
      </c>
      <c r="G283" s="147" t="s">
        <v>34</v>
      </c>
    </row>
    <row r="284" spans="1:7" ht="19.5" thickBot="1">
      <c r="A284" s="148">
        <v>3</v>
      </c>
      <c r="B284" s="149" t="s">
        <v>36</v>
      </c>
      <c r="C284" s="150" t="s">
        <v>33</v>
      </c>
      <c r="D284" s="356"/>
      <c r="E284" s="356"/>
      <c r="F284" s="198">
        <v>1038.9</v>
      </c>
      <c r="G284" s="153" t="s">
        <v>34</v>
      </c>
    </row>
    <row r="285" spans="1:7" ht="19.5" thickBot="1">
      <c r="A285" s="154"/>
      <c r="B285" s="155" t="s">
        <v>37</v>
      </c>
      <c r="C285" s="156"/>
      <c r="D285" s="156"/>
      <c r="E285" s="157"/>
      <c r="F285" s="158">
        <f>F284+F283</f>
        <v>7765.4421</v>
      </c>
      <c r="G285" s="159"/>
    </row>
    <row r="286" spans="1:7" ht="19.5" thickBot="1">
      <c r="A286" s="160"/>
      <c r="B286" s="161" t="s">
        <v>38</v>
      </c>
      <c r="C286" s="162"/>
      <c r="D286" s="162"/>
      <c r="E286" s="163"/>
      <c r="F286" s="164">
        <f>F285*1.18</f>
        <v>9163.221678</v>
      </c>
      <c r="G286" s="165"/>
    </row>
    <row r="287" spans="1:7" ht="19.5" thickBot="1">
      <c r="A287" s="365" t="s">
        <v>39</v>
      </c>
      <c r="B287" s="366"/>
      <c r="C287" s="366"/>
      <c r="D287" s="367"/>
      <c r="E287" s="366"/>
      <c r="F287" s="366"/>
      <c r="G287" s="165"/>
    </row>
    <row r="288" spans="1:7" ht="18.75">
      <c r="A288" s="204" t="s">
        <v>4</v>
      </c>
      <c r="B288" s="205" t="s">
        <v>5</v>
      </c>
      <c r="C288" s="205" t="s">
        <v>6</v>
      </c>
      <c r="D288" s="205" t="s">
        <v>7</v>
      </c>
      <c r="E288" s="205" t="s">
        <v>8</v>
      </c>
      <c r="F288" s="205" t="s">
        <v>9</v>
      </c>
      <c r="G288" s="206" t="s">
        <v>10</v>
      </c>
    </row>
    <row r="289" spans="1:7" ht="19.5" thickBot="1">
      <c r="A289" s="204"/>
      <c r="B289" s="205" t="s">
        <v>13</v>
      </c>
      <c r="C289" s="205" t="s">
        <v>14</v>
      </c>
      <c r="D289" s="205" t="s">
        <v>15</v>
      </c>
      <c r="E289" s="205"/>
      <c r="F289" s="205"/>
      <c r="G289" s="241"/>
    </row>
    <row r="290" spans="1:7" ht="19.5" thickBot="1">
      <c r="A290" s="375">
        <v>3</v>
      </c>
      <c r="B290" s="691" t="s">
        <v>116</v>
      </c>
      <c r="C290" s="691"/>
      <c r="D290" s="691"/>
      <c r="E290" s="691"/>
      <c r="F290" s="691"/>
      <c r="G290" s="692"/>
    </row>
    <row r="291" spans="1:7" ht="19.5" thickBot="1">
      <c r="A291" s="124"/>
      <c r="B291" s="381" t="s">
        <v>117</v>
      </c>
      <c r="C291" s="124" t="s">
        <v>19</v>
      </c>
      <c r="D291" s="124">
        <v>30.6</v>
      </c>
      <c r="E291" s="377">
        <v>1016.43</v>
      </c>
      <c r="F291" s="382">
        <f>D291*E291</f>
        <v>31102.758</v>
      </c>
      <c r="G291" s="381" t="s">
        <v>118</v>
      </c>
    </row>
    <row r="292" spans="1:7" ht="19.5" thickBot="1">
      <c r="A292" s="380"/>
      <c r="B292" s="693" t="s">
        <v>55</v>
      </c>
      <c r="C292" s="694"/>
      <c r="D292" s="694"/>
      <c r="E292" s="695"/>
      <c r="F292" s="348">
        <f>SUM(F291)</f>
        <v>31102.758</v>
      </c>
      <c r="G292" s="333"/>
    </row>
    <row r="293" spans="1:7" ht="19.5" thickBot="1">
      <c r="A293" s="358"/>
      <c r="B293" s="359" t="s">
        <v>40</v>
      </c>
      <c r="C293" s="360"/>
      <c r="D293" s="360"/>
      <c r="E293" s="359"/>
      <c r="F293" s="361">
        <f>F292</f>
        <v>31102.758</v>
      </c>
      <c r="G293" s="362"/>
    </row>
    <row r="294" spans="1:7" ht="19.5" thickBot="1">
      <c r="A294" s="181"/>
      <c r="B294" s="182" t="s">
        <v>38</v>
      </c>
      <c r="C294" s="183"/>
      <c r="D294" s="183"/>
      <c r="E294" s="182"/>
      <c r="F294" s="184">
        <f>F293*1.18</f>
        <v>36701.25444</v>
      </c>
      <c r="G294" s="185"/>
    </row>
    <row r="295" spans="1:7" ht="18.75">
      <c r="A295" s="186"/>
      <c r="B295" s="187" t="s">
        <v>41</v>
      </c>
      <c r="C295" s="186"/>
      <c r="D295" s="188">
        <f>F285+F293</f>
        <v>38868.2001</v>
      </c>
      <c r="E295" s="188"/>
      <c r="F295" s="188"/>
      <c r="G295" s="189"/>
    </row>
    <row r="296" spans="1:7" ht="18.75">
      <c r="A296" s="186"/>
      <c r="B296" s="187" t="s">
        <v>42</v>
      </c>
      <c r="C296" s="186"/>
      <c r="D296" s="696">
        <f>D295*1.18</f>
        <v>45864.476118</v>
      </c>
      <c r="E296" s="696"/>
      <c r="F296" s="696"/>
      <c r="G296" s="189"/>
    </row>
    <row r="297" ht="13.5" thickBot="1"/>
    <row r="298" spans="1:7" ht="27.75" customHeight="1">
      <c r="A298" s="383"/>
      <c r="B298" s="384" t="s">
        <v>119</v>
      </c>
      <c r="C298" s="385"/>
      <c r="D298" s="385"/>
      <c r="E298" s="385"/>
      <c r="F298" s="386">
        <f>D295+D275+D251+E216+D193+D164+D140+D123+E99+E80+D51+D24</f>
        <v>560578.322724</v>
      </c>
      <c r="G298" s="387"/>
    </row>
    <row r="299" spans="1:7" ht="27" customHeight="1" thickBot="1">
      <c r="A299" s="388"/>
      <c r="B299" s="389" t="s">
        <v>120</v>
      </c>
      <c r="C299" s="390"/>
      <c r="D299" s="390"/>
      <c r="E299" s="390"/>
      <c r="F299" s="391">
        <f>F298*1.18</f>
        <v>661482.42081432</v>
      </c>
      <c r="G299" s="392"/>
    </row>
    <row r="300" spans="1:7" ht="19.5" thickBot="1">
      <c r="A300" s="393"/>
      <c r="B300" s="394" t="s">
        <v>121</v>
      </c>
      <c r="C300" s="395"/>
      <c r="D300" s="395"/>
      <c r="E300" s="395"/>
      <c r="F300" s="396">
        <f>F298*1.065</f>
        <v>597015.9137010599</v>
      </c>
      <c r="G300" s="397"/>
    </row>
    <row r="301" spans="1:7" ht="19.5" thickBot="1">
      <c r="A301" s="398"/>
      <c r="B301" s="399" t="s">
        <v>122</v>
      </c>
      <c r="C301" s="400"/>
      <c r="D301" s="400"/>
      <c r="E301" s="400"/>
      <c r="F301" s="396">
        <f>F299*1.065</f>
        <v>704478.7781672508</v>
      </c>
      <c r="G301" s="401"/>
    </row>
  </sheetData>
  <sheetProtection/>
  <mergeCells count="90">
    <mergeCell ref="A1:G1"/>
    <mergeCell ref="A2:G2"/>
    <mergeCell ref="A3:G3"/>
    <mergeCell ref="A4:G4"/>
    <mergeCell ref="H5:H6"/>
    <mergeCell ref="I5:I6"/>
    <mergeCell ref="B7:G7"/>
    <mergeCell ref="H20:H21"/>
    <mergeCell ref="I20:I21"/>
    <mergeCell ref="D24:F24"/>
    <mergeCell ref="D25:F25"/>
    <mergeCell ref="A26:G26"/>
    <mergeCell ref="A27:G27"/>
    <mergeCell ref="A28:G28"/>
    <mergeCell ref="A29:G29"/>
    <mergeCell ref="B32:G32"/>
    <mergeCell ref="D51:F51"/>
    <mergeCell ref="D52:F52"/>
    <mergeCell ref="A53:G53"/>
    <mergeCell ref="A54:G54"/>
    <mergeCell ref="A55:G55"/>
    <mergeCell ref="A56:G56"/>
    <mergeCell ref="B59:G59"/>
    <mergeCell ref="B74:G74"/>
    <mergeCell ref="D81:F81"/>
    <mergeCell ref="A82:G82"/>
    <mergeCell ref="A83:G83"/>
    <mergeCell ref="A84:G84"/>
    <mergeCell ref="A85:G85"/>
    <mergeCell ref="B88:G88"/>
    <mergeCell ref="D100:F100"/>
    <mergeCell ref="A101:G101"/>
    <mergeCell ref="A102:G102"/>
    <mergeCell ref="A103:G103"/>
    <mergeCell ref="A104:G104"/>
    <mergeCell ref="B107:G107"/>
    <mergeCell ref="B118:G118"/>
    <mergeCell ref="D124:F124"/>
    <mergeCell ref="A125:G125"/>
    <mergeCell ref="A126:G126"/>
    <mergeCell ref="A127:G127"/>
    <mergeCell ref="A128:G128"/>
    <mergeCell ref="B131:G131"/>
    <mergeCell ref="D141:F141"/>
    <mergeCell ref="A142:G142"/>
    <mergeCell ref="A143:G143"/>
    <mergeCell ref="A144:G144"/>
    <mergeCell ref="A145:G145"/>
    <mergeCell ref="B148:G148"/>
    <mergeCell ref="D165:F165"/>
    <mergeCell ref="A166:G166"/>
    <mergeCell ref="A167:G167"/>
    <mergeCell ref="A168:G168"/>
    <mergeCell ref="A169:G169"/>
    <mergeCell ref="B172:G172"/>
    <mergeCell ref="B175:G175"/>
    <mergeCell ref="B188:G188"/>
    <mergeCell ref="D194:F194"/>
    <mergeCell ref="A195:G195"/>
    <mergeCell ref="A196:G196"/>
    <mergeCell ref="A197:G197"/>
    <mergeCell ref="A198:G198"/>
    <mergeCell ref="C201:G201"/>
    <mergeCell ref="A212:A213"/>
    <mergeCell ref="B212:B213"/>
    <mergeCell ref="C212:C213"/>
    <mergeCell ref="D212:D213"/>
    <mergeCell ref="E212:E213"/>
    <mergeCell ref="F212:F213"/>
    <mergeCell ref="G212:G213"/>
    <mergeCell ref="A218:G218"/>
    <mergeCell ref="A219:G219"/>
    <mergeCell ref="A220:G220"/>
    <mergeCell ref="A221:G221"/>
    <mergeCell ref="B224:G224"/>
    <mergeCell ref="B243:G243"/>
    <mergeCell ref="D252:F252"/>
    <mergeCell ref="A253:G253"/>
    <mergeCell ref="A254:G254"/>
    <mergeCell ref="A255:G255"/>
    <mergeCell ref="A256:G256"/>
    <mergeCell ref="B259:G259"/>
    <mergeCell ref="B292:E292"/>
    <mergeCell ref="D296:F296"/>
    <mergeCell ref="D276:F276"/>
    <mergeCell ref="A277:G277"/>
    <mergeCell ref="A278:G278"/>
    <mergeCell ref="A279:G279"/>
    <mergeCell ref="A280:G280"/>
    <mergeCell ref="B290:G290"/>
  </mergeCells>
  <printOptions/>
  <pageMargins left="0.66" right="0.57" top="0.25" bottom="0.25" header="0.2" footer="0.2"/>
  <pageSetup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I297"/>
  <sheetViews>
    <sheetView zoomScale="75" zoomScaleNormal="75" zoomScalePageLayoutView="0" workbookViewId="0" topLeftCell="A289">
      <selection activeCell="F260" sqref="F260"/>
    </sheetView>
  </sheetViews>
  <sheetFormatPr defaultColWidth="6.57421875" defaultRowHeight="15"/>
  <cols>
    <col min="1" max="1" width="6.57421875" style="2" customWidth="1"/>
    <col min="2" max="2" width="37.57421875" style="2" customWidth="1"/>
    <col min="3" max="3" width="11.8515625" style="2" customWidth="1"/>
    <col min="4" max="4" width="14.7109375" style="2" customWidth="1"/>
    <col min="5" max="5" width="13.140625" style="2" customWidth="1"/>
    <col min="6" max="6" width="18.8515625" style="2" customWidth="1"/>
    <col min="7" max="7" width="75.28125" style="2" customWidth="1"/>
    <col min="8" max="8" width="52.28125" style="2" hidden="1" customWidth="1"/>
    <col min="9" max="9" width="34.140625" style="2" hidden="1" customWidth="1"/>
    <col min="10" max="10" width="15.28125" style="2" customWidth="1"/>
    <col min="11" max="255" width="9.140625" style="2" customWidth="1"/>
    <col min="256" max="16384" width="6.57421875" style="2" customWidth="1"/>
  </cols>
  <sheetData>
    <row r="1" spans="1:9" ht="20.25">
      <c r="A1" s="729" t="s">
        <v>0</v>
      </c>
      <c r="B1" s="729"/>
      <c r="C1" s="729"/>
      <c r="D1" s="729"/>
      <c r="E1" s="729"/>
      <c r="F1" s="729"/>
      <c r="G1" s="729"/>
      <c r="H1" s="1"/>
      <c r="I1" s="1"/>
    </row>
    <row r="2" spans="1:9" ht="20.25">
      <c r="A2" s="729" t="s">
        <v>420</v>
      </c>
      <c r="B2" s="729"/>
      <c r="C2" s="729"/>
      <c r="D2" s="729"/>
      <c r="E2" s="729"/>
      <c r="F2" s="729"/>
      <c r="G2" s="729"/>
      <c r="H2" s="1"/>
      <c r="I2" s="1"/>
    </row>
    <row r="3" spans="1:9" ht="21" thickBot="1">
      <c r="A3" s="729" t="s">
        <v>2</v>
      </c>
      <c r="B3" s="729"/>
      <c r="C3" s="729"/>
      <c r="D3" s="729"/>
      <c r="E3" s="729"/>
      <c r="F3" s="729"/>
      <c r="G3" s="729"/>
      <c r="H3" s="1"/>
      <c r="I3" s="1"/>
    </row>
    <row r="4" spans="1:9" ht="19.5" thickBot="1">
      <c r="A4" s="745" t="s">
        <v>3</v>
      </c>
      <c r="B4" s="746"/>
      <c r="C4" s="746"/>
      <c r="D4" s="746"/>
      <c r="E4" s="746"/>
      <c r="F4" s="746"/>
      <c r="G4" s="747"/>
      <c r="H4" s="3"/>
      <c r="I4" s="4"/>
    </row>
    <row r="5" spans="1:9" ht="18.7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748" t="s">
        <v>11</v>
      </c>
      <c r="I5" s="750" t="s">
        <v>12</v>
      </c>
    </row>
    <row r="6" spans="1:9" ht="19.5" thickBot="1">
      <c r="A6" s="8"/>
      <c r="B6" s="9" t="s">
        <v>13</v>
      </c>
      <c r="C6" s="9" t="s">
        <v>14</v>
      </c>
      <c r="D6" s="9" t="s">
        <v>15</v>
      </c>
      <c r="E6" s="9"/>
      <c r="F6" s="9"/>
      <c r="G6" s="10"/>
      <c r="H6" s="749"/>
      <c r="I6" s="751"/>
    </row>
    <row r="7" spans="1:9" ht="18.75">
      <c r="A7" s="11">
        <v>1</v>
      </c>
      <c r="B7" s="734" t="s">
        <v>16</v>
      </c>
      <c r="C7" s="734"/>
      <c r="D7" s="734"/>
      <c r="E7" s="734"/>
      <c r="F7" s="734"/>
      <c r="G7" s="735"/>
      <c r="H7" s="12"/>
      <c r="I7" s="13"/>
    </row>
    <row r="8" spans="1:9" ht="18.75">
      <c r="A8" s="14" t="s">
        <v>375</v>
      </c>
      <c r="B8" s="15" t="s">
        <v>421</v>
      </c>
      <c r="C8" s="16" t="s">
        <v>19</v>
      </c>
      <c r="D8" s="16">
        <v>2</v>
      </c>
      <c r="E8" s="17">
        <v>97.57</v>
      </c>
      <c r="F8" s="18">
        <f>D8*E8</f>
        <v>195.14</v>
      </c>
      <c r="G8" s="19" t="s">
        <v>422</v>
      </c>
      <c r="H8" s="20"/>
      <c r="I8" s="530"/>
    </row>
    <row r="9" spans="1:9" ht="18.75">
      <c r="A9" s="14"/>
      <c r="B9" s="22" t="s">
        <v>21</v>
      </c>
      <c r="C9" s="23" t="s">
        <v>22</v>
      </c>
      <c r="D9" s="23">
        <v>1</v>
      </c>
      <c r="E9" s="24">
        <v>16.12</v>
      </c>
      <c r="F9" s="25">
        <f>D9*E9</f>
        <v>16.12</v>
      </c>
      <c r="G9" s="26" t="s">
        <v>422</v>
      </c>
      <c r="H9" s="20"/>
      <c r="I9" s="530"/>
    </row>
    <row r="10" spans="1:9" ht="18.75">
      <c r="A10" s="14" t="s">
        <v>377</v>
      </c>
      <c r="B10" s="15" t="s">
        <v>421</v>
      </c>
      <c r="C10" s="16" t="s">
        <v>22</v>
      </c>
      <c r="D10" s="16">
        <v>1</v>
      </c>
      <c r="E10" s="17">
        <v>423.61</v>
      </c>
      <c r="F10" s="18">
        <f>D10*E10</f>
        <v>423.61</v>
      </c>
      <c r="G10" s="19" t="s">
        <v>423</v>
      </c>
      <c r="H10" s="20"/>
      <c r="I10" s="530"/>
    </row>
    <row r="11" spans="1:9" ht="18.75" customHeight="1" thickBot="1">
      <c r="A11" s="29"/>
      <c r="B11" s="30" t="s">
        <v>30</v>
      </c>
      <c r="C11" s="31" t="s">
        <v>22</v>
      </c>
      <c r="D11" s="32"/>
      <c r="E11" s="33"/>
      <c r="F11" s="34">
        <f>SUM(F8:F10)</f>
        <v>634.87</v>
      </c>
      <c r="G11" s="35"/>
      <c r="H11" s="36"/>
      <c r="I11" s="35"/>
    </row>
    <row r="12" spans="1:9" ht="18.75" customHeight="1" thickBot="1">
      <c r="A12" s="37"/>
      <c r="B12" s="38" t="s">
        <v>31</v>
      </c>
      <c r="C12" s="38"/>
      <c r="D12" s="39"/>
      <c r="E12" s="40"/>
      <c r="F12" s="41">
        <f>F11</f>
        <v>634.87</v>
      </c>
      <c r="G12" s="42"/>
      <c r="H12" s="43"/>
      <c r="I12" s="42"/>
    </row>
    <row r="13" spans="1:9" ht="18.75" customHeight="1" thickBot="1">
      <c r="A13" s="44">
        <v>3</v>
      </c>
      <c r="B13" s="45" t="s">
        <v>32</v>
      </c>
      <c r="C13" s="46" t="s">
        <v>33</v>
      </c>
      <c r="D13" s="48"/>
      <c r="E13" s="48"/>
      <c r="F13" s="49"/>
      <c r="G13" s="50" t="s">
        <v>34</v>
      </c>
      <c r="H13" s="50" t="s">
        <v>35</v>
      </c>
      <c r="I13" s="51"/>
    </row>
    <row r="14" spans="1:9" ht="18.75" customHeight="1" thickBot="1">
      <c r="A14" s="52">
        <v>4</v>
      </c>
      <c r="B14" s="53" t="s">
        <v>36</v>
      </c>
      <c r="C14" s="54" t="s">
        <v>33</v>
      </c>
      <c r="D14" s="55">
        <v>3</v>
      </c>
      <c r="E14" s="48"/>
      <c r="F14" s="56">
        <v>2620.56</v>
      </c>
      <c r="G14" s="57" t="s">
        <v>34</v>
      </c>
      <c r="H14" s="50" t="s">
        <v>35</v>
      </c>
      <c r="I14" s="58"/>
    </row>
    <row r="15" spans="1:9" ht="18.75" customHeight="1" thickBot="1">
      <c r="A15" s="59"/>
      <c r="B15" s="60" t="s">
        <v>37</v>
      </c>
      <c r="C15" s="61"/>
      <c r="D15" s="61"/>
      <c r="E15" s="62"/>
      <c r="F15" s="63">
        <f>F12+F13+F14</f>
        <v>3255.43</v>
      </c>
      <c r="G15" s="64"/>
      <c r="H15" s="65"/>
      <c r="I15" s="66"/>
    </row>
    <row r="16" spans="1:9" ht="18.75" customHeight="1" thickBot="1">
      <c r="A16" s="67"/>
      <c r="B16" s="68" t="s">
        <v>38</v>
      </c>
      <c r="C16" s="69"/>
      <c r="D16" s="69"/>
      <c r="E16" s="70"/>
      <c r="F16" s="71">
        <f>F15*1.18</f>
        <v>3841.4073999999996</v>
      </c>
      <c r="G16" s="72"/>
      <c r="H16" s="72"/>
      <c r="I16" s="73"/>
    </row>
    <row r="17" spans="1:9" ht="18.75" customHeight="1" thickBot="1">
      <c r="A17" s="74" t="s">
        <v>39</v>
      </c>
      <c r="B17" s="75"/>
      <c r="C17" s="75"/>
      <c r="D17" s="76"/>
      <c r="E17" s="75"/>
      <c r="F17" s="75"/>
      <c r="G17" s="77"/>
      <c r="H17" s="78"/>
      <c r="I17" s="79"/>
    </row>
    <row r="18" spans="1:9" ht="18.75" customHeight="1">
      <c r="A18" s="80" t="s">
        <v>4</v>
      </c>
      <c r="B18" s="81" t="s">
        <v>5</v>
      </c>
      <c r="C18" s="81" t="s">
        <v>6</v>
      </c>
      <c r="D18" s="81" t="s">
        <v>7</v>
      </c>
      <c r="E18" s="81" t="s">
        <v>8</v>
      </c>
      <c r="F18" s="81" t="s">
        <v>9</v>
      </c>
      <c r="G18" s="82" t="s">
        <v>10</v>
      </c>
      <c r="H18" s="736"/>
      <c r="I18" s="738"/>
    </row>
    <row r="19" spans="1:9" ht="18.75" customHeight="1" thickBot="1">
      <c r="A19" s="83"/>
      <c r="B19" s="84" t="s">
        <v>13</v>
      </c>
      <c r="C19" s="84" t="s">
        <v>14</v>
      </c>
      <c r="D19" s="84" t="s">
        <v>15</v>
      </c>
      <c r="E19" s="84"/>
      <c r="F19" s="84"/>
      <c r="G19" s="85"/>
      <c r="H19" s="737"/>
      <c r="I19" s="739"/>
    </row>
    <row r="20" spans="1:9" ht="18.75" customHeight="1" thickBot="1">
      <c r="A20" s="498">
        <v>1</v>
      </c>
      <c r="B20" s="761" t="s">
        <v>97</v>
      </c>
      <c r="C20" s="762"/>
      <c r="D20" s="762"/>
      <c r="E20" s="762"/>
      <c r="F20" s="762"/>
      <c r="G20" s="763"/>
      <c r="H20" s="499"/>
      <c r="I20" s="500"/>
    </row>
    <row r="21" spans="1:9" ht="18.75" customHeight="1" thickBot="1">
      <c r="A21" s="507"/>
      <c r="B21" s="502"/>
      <c r="C21" s="508"/>
      <c r="D21" s="508"/>
      <c r="E21" s="504"/>
      <c r="F21" s="505"/>
      <c r="G21" s="506"/>
      <c r="H21" s="499"/>
      <c r="I21" s="500"/>
    </row>
    <row r="22" spans="1:9" ht="18.75" customHeight="1" thickBot="1">
      <c r="A22" s="509"/>
      <c r="B22" s="510" t="s">
        <v>55</v>
      </c>
      <c r="C22" s="508" t="s">
        <v>198</v>
      </c>
      <c r="D22" s="511">
        <f>SUM(D21:D21)</f>
        <v>0</v>
      </c>
      <c r="E22" s="512"/>
      <c r="F22" s="513">
        <f>SUM(F21:F21)</f>
        <v>0</v>
      </c>
      <c r="G22" s="514"/>
      <c r="H22" s="499"/>
      <c r="I22" s="500"/>
    </row>
    <row r="23" spans="1:9" ht="18.75" customHeight="1" thickBot="1">
      <c r="A23" s="498">
        <v>2</v>
      </c>
      <c r="B23" s="764" t="s">
        <v>52</v>
      </c>
      <c r="C23" s="765"/>
      <c r="D23" s="765"/>
      <c r="E23" s="765"/>
      <c r="F23" s="765"/>
      <c r="G23" s="766"/>
      <c r="H23" s="499"/>
      <c r="I23" s="500"/>
    </row>
    <row r="24" spans="1:9" ht="18.75" customHeight="1" thickBot="1">
      <c r="A24" s="501"/>
      <c r="B24" s="502"/>
      <c r="C24" s="503"/>
      <c r="D24" s="503"/>
      <c r="E24" s="504"/>
      <c r="F24" s="505"/>
      <c r="G24" s="506"/>
      <c r="H24" s="499"/>
      <c r="I24" s="500"/>
    </row>
    <row r="25" spans="1:9" ht="18.75" customHeight="1" thickBot="1">
      <c r="A25" s="515"/>
      <c r="B25" s="512" t="s">
        <v>55</v>
      </c>
      <c r="C25" s="511"/>
      <c r="D25" s="511"/>
      <c r="E25" s="512"/>
      <c r="F25" s="513">
        <f>SUM(F24:F24)</f>
        <v>0</v>
      </c>
      <c r="G25" s="514"/>
      <c r="H25" s="499"/>
      <c r="I25" s="500"/>
    </row>
    <row r="26" spans="1:9" ht="18.75" customHeight="1" thickBot="1">
      <c r="A26" s="86"/>
      <c r="B26" s="87" t="s">
        <v>40</v>
      </c>
      <c r="C26" s="88"/>
      <c r="D26" s="88"/>
      <c r="E26" s="87"/>
      <c r="F26" s="89">
        <f>F22+F25</f>
        <v>0</v>
      </c>
      <c r="G26" s="90"/>
      <c r="H26" s="91"/>
      <c r="I26" s="92"/>
    </row>
    <row r="27" spans="1:9" ht="18.75" customHeight="1" thickBot="1">
      <c r="A27" s="93"/>
      <c r="B27" s="94" t="s">
        <v>38</v>
      </c>
      <c r="C27" s="95"/>
      <c r="D27" s="95"/>
      <c r="E27" s="94"/>
      <c r="F27" s="96">
        <f>F26*1.18</f>
        <v>0</v>
      </c>
      <c r="G27" s="97"/>
      <c r="H27" s="98"/>
      <c r="I27" s="99"/>
    </row>
    <row r="28" spans="1:9" ht="18.75" customHeight="1">
      <c r="A28" s="100"/>
      <c r="B28" s="101" t="s">
        <v>41</v>
      </c>
      <c r="C28" s="100"/>
      <c r="D28" s="740">
        <f>F15+F26</f>
        <v>3255.43</v>
      </c>
      <c r="E28" s="740"/>
      <c r="F28" s="740"/>
      <c r="G28" s="102"/>
      <c r="H28" s="102"/>
      <c r="I28" s="102"/>
    </row>
    <row r="29" spans="1:9" ht="18.75" customHeight="1" thickBot="1">
      <c r="A29" s="100"/>
      <c r="B29" s="101" t="s">
        <v>42</v>
      </c>
      <c r="C29" s="100"/>
      <c r="D29" s="741">
        <f>D28*1.18</f>
        <v>3841.4073999999996</v>
      </c>
      <c r="E29" s="741"/>
      <c r="F29" s="741"/>
      <c r="G29" s="102"/>
      <c r="H29" s="102"/>
      <c r="I29" s="102"/>
    </row>
    <row r="30" spans="1:7" ht="20.25">
      <c r="A30" s="742" t="s">
        <v>0</v>
      </c>
      <c r="B30" s="743"/>
      <c r="C30" s="743"/>
      <c r="D30" s="743"/>
      <c r="E30" s="743"/>
      <c r="F30" s="743"/>
      <c r="G30" s="744"/>
    </row>
    <row r="31" spans="1:7" ht="20.25">
      <c r="A31" s="731" t="s">
        <v>424</v>
      </c>
      <c r="B31" s="699"/>
      <c r="C31" s="699"/>
      <c r="D31" s="699"/>
      <c r="E31" s="699"/>
      <c r="F31" s="699"/>
      <c r="G31" s="732"/>
    </row>
    <row r="32" spans="1:7" ht="21" thickBot="1">
      <c r="A32" s="731" t="s">
        <v>43</v>
      </c>
      <c r="B32" s="699"/>
      <c r="C32" s="699"/>
      <c r="D32" s="699"/>
      <c r="E32" s="699"/>
      <c r="F32" s="699"/>
      <c r="G32" s="732"/>
    </row>
    <row r="33" spans="1:7" ht="19.5" thickBot="1">
      <c r="A33" s="700" t="s">
        <v>3</v>
      </c>
      <c r="B33" s="701"/>
      <c r="C33" s="701"/>
      <c r="D33" s="701"/>
      <c r="E33" s="701"/>
      <c r="F33" s="701"/>
      <c r="G33" s="702"/>
    </row>
    <row r="34" spans="1:7" ht="18.75">
      <c r="A34" s="104" t="s">
        <v>4</v>
      </c>
      <c r="B34" s="105" t="s">
        <v>5</v>
      </c>
      <c r="C34" s="105" t="s">
        <v>6</v>
      </c>
      <c r="D34" s="105" t="s">
        <v>7</v>
      </c>
      <c r="E34" s="105" t="s">
        <v>8</v>
      </c>
      <c r="F34" s="105" t="s">
        <v>9</v>
      </c>
      <c r="G34" s="106" t="s">
        <v>10</v>
      </c>
    </row>
    <row r="35" spans="1:7" ht="19.5" thickBot="1">
      <c r="A35" s="107"/>
      <c r="B35" s="108" t="s">
        <v>13</v>
      </c>
      <c r="C35" s="108" t="s">
        <v>14</v>
      </c>
      <c r="D35" s="108" t="s">
        <v>15</v>
      </c>
      <c r="E35" s="108"/>
      <c r="F35" s="108"/>
      <c r="G35" s="109"/>
    </row>
    <row r="36" spans="1:7" ht="18.75">
      <c r="A36" s="110">
        <v>1</v>
      </c>
      <c r="B36" s="722" t="s">
        <v>16</v>
      </c>
      <c r="C36" s="722"/>
      <c r="D36" s="722"/>
      <c r="E36" s="722"/>
      <c r="F36" s="722"/>
      <c r="G36" s="723"/>
    </row>
    <row r="37" spans="1:7" ht="18.75">
      <c r="A37" s="117" t="s">
        <v>283</v>
      </c>
      <c r="B37" s="123" t="s">
        <v>421</v>
      </c>
      <c r="C37" s="124" t="s">
        <v>49</v>
      </c>
      <c r="D37" s="124">
        <v>13</v>
      </c>
      <c r="E37" s="125">
        <v>23.12</v>
      </c>
      <c r="F37" s="126">
        <f>D37*E37</f>
        <v>300.56</v>
      </c>
      <c r="G37" s="127" t="s">
        <v>425</v>
      </c>
    </row>
    <row r="38" spans="1:7" ht="18.75">
      <c r="A38" s="117" t="s">
        <v>285</v>
      </c>
      <c r="B38" s="123" t="s">
        <v>421</v>
      </c>
      <c r="C38" s="124" t="s">
        <v>22</v>
      </c>
      <c r="D38" s="124">
        <v>2</v>
      </c>
      <c r="E38" s="125">
        <v>551.96</v>
      </c>
      <c r="F38" s="126">
        <f>D38*E38</f>
        <v>1103.92</v>
      </c>
      <c r="G38" s="127" t="s">
        <v>330</v>
      </c>
    </row>
    <row r="39" spans="1:7" ht="19.5" thickBot="1">
      <c r="A39" s="128"/>
      <c r="B39" s="129" t="s">
        <v>30</v>
      </c>
      <c r="C39" s="130" t="s">
        <v>22</v>
      </c>
      <c r="D39" s="407"/>
      <c r="E39" s="132"/>
      <c r="F39" s="133">
        <f>SUM(F37:F38)</f>
        <v>1404.48</v>
      </c>
      <c r="G39" s="134"/>
    </row>
    <row r="40" spans="1:7" ht="19.5" thickBot="1">
      <c r="A40" s="135"/>
      <c r="B40" s="136" t="s">
        <v>31</v>
      </c>
      <c r="C40" s="136"/>
      <c r="D40" s="137"/>
      <c r="E40" s="138"/>
      <c r="F40" s="139">
        <f>F39</f>
        <v>1404.48</v>
      </c>
      <c r="G40" s="140"/>
    </row>
    <row r="41" spans="1:7" ht="19.5" thickBot="1">
      <c r="A41" s="141">
        <v>3</v>
      </c>
      <c r="B41" s="142" t="s">
        <v>32</v>
      </c>
      <c r="C41" s="143" t="s">
        <v>33</v>
      </c>
      <c r="D41" s="144">
        <v>25</v>
      </c>
      <c r="E41" s="145"/>
      <c r="F41" s="146">
        <v>22476.9775</v>
      </c>
      <c r="G41" s="147" t="s">
        <v>34</v>
      </c>
    </row>
    <row r="42" spans="1:7" ht="19.5" thickBot="1">
      <c r="A42" s="148">
        <v>4</v>
      </c>
      <c r="B42" s="149" t="s">
        <v>36</v>
      </c>
      <c r="C42" s="150" t="s">
        <v>33</v>
      </c>
      <c r="D42" s="151"/>
      <c r="E42" s="145"/>
      <c r="F42" s="152">
        <v>1528.9</v>
      </c>
      <c r="G42" s="153" t="s">
        <v>34</v>
      </c>
    </row>
    <row r="43" spans="1:7" ht="19.5" thickBot="1">
      <c r="A43" s="154"/>
      <c r="B43" s="155" t="s">
        <v>37</v>
      </c>
      <c r="C43" s="156"/>
      <c r="D43" s="156"/>
      <c r="E43" s="157"/>
      <c r="F43" s="158">
        <f>F40+F41+F42</f>
        <v>25410.357500000002</v>
      </c>
      <c r="G43" s="159"/>
    </row>
    <row r="44" spans="1:7" ht="19.5" thickBot="1">
      <c r="A44" s="160"/>
      <c r="B44" s="161" t="s">
        <v>38</v>
      </c>
      <c r="C44" s="162"/>
      <c r="D44" s="162"/>
      <c r="E44" s="163"/>
      <c r="F44" s="164">
        <f>F43*1.18</f>
        <v>29984.22185</v>
      </c>
      <c r="G44" s="165"/>
    </row>
    <row r="45" spans="1:7" ht="19.5" thickBot="1">
      <c r="A45" s="166" t="s">
        <v>39</v>
      </c>
      <c r="B45" s="167"/>
      <c r="C45" s="167"/>
      <c r="D45" s="168"/>
      <c r="E45" s="167"/>
      <c r="F45" s="167"/>
      <c r="G45" s="169"/>
    </row>
    <row r="46" spans="1:7" ht="18.75">
      <c r="A46" s="170" t="s">
        <v>4</v>
      </c>
      <c r="B46" s="171" t="s">
        <v>5</v>
      </c>
      <c r="C46" s="171" t="s">
        <v>6</v>
      </c>
      <c r="D46" s="171" t="s">
        <v>7</v>
      </c>
      <c r="E46" s="171" t="s">
        <v>8</v>
      </c>
      <c r="F46" s="171" t="s">
        <v>9</v>
      </c>
      <c r="G46" s="172" t="s">
        <v>10</v>
      </c>
    </row>
    <row r="47" spans="1:7" ht="19.5" thickBot="1">
      <c r="A47" s="173"/>
      <c r="B47" s="174" t="s">
        <v>13</v>
      </c>
      <c r="C47" s="174" t="s">
        <v>14</v>
      </c>
      <c r="D47" s="174" t="s">
        <v>15</v>
      </c>
      <c r="E47" s="174"/>
      <c r="F47" s="174"/>
      <c r="G47" s="175"/>
    </row>
    <row r="48" spans="1:7" ht="19.5" thickBot="1">
      <c r="A48" s="176"/>
      <c r="B48" s="177" t="s">
        <v>40</v>
      </c>
      <c r="C48" s="178"/>
      <c r="D48" s="178"/>
      <c r="E48" s="177"/>
      <c r="F48" s="179">
        <v>0</v>
      </c>
      <c r="G48" s="180"/>
    </row>
    <row r="49" spans="1:7" ht="19.5" thickBot="1">
      <c r="A49" s="181"/>
      <c r="B49" s="182" t="s">
        <v>38</v>
      </c>
      <c r="C49" s="183"/>
      <c r="D49" s="183"/>
      <c r="E49" s="182"/>
      <c r="F49" s="184">
        <f>F48*1.18</f>
        <v>0</v>
      </c>
      <c r="G49" s="185"/>
    </row>
    <row r="50" spans="1:7" ht="18.75">
      <c r="A50" s="186"/>
      <c r="B50" s="187" t="s">
        <v>41</v>
      </c>
      <c r="C50" s="186"/>
      <c r="D50" s="733">
        <f>F43+F48</f>
        <v>25410.357500000002</v>
      </c>
      <c r="E50" s="733"/>
      <c r="F50" s="733"/>
      <c r="G50" s="189"/>
    </row>
    <row r="51" spans="1:7" ht="18.75">
      <c r="A51" s="186"/>
      <c r="B51" s="187" t="s">
        <v>42</v>
      </c>
      <c r="C51" s="186"/>
      <c r="D51" s="696">
        <f>D50*1.18</f>
        <v>29984.22185</v>
      </c>
      <c r="E51" s="696"/>
      <c r="F51" s="696"/>
      <c r="G51" s="189"/>
    </row>
    <row r="52" spans="1:7" ht="20.25">
      <c r="A52" s="699" t="s">
        <v>0</v>
      </c>
      <c r="B52" s="699"/>
      <c r="C52" s="699"/>
      <c r="D52" s="699"/>
      <c r="E52" s="699"/>
      <c r="F52" s="699"/>
      <c r="G52" s="699"/>
    </row>
    <row r="53" spans="1:7" ht="20.25">
      <c r="A53" s="731" t="s">
        <v>424</v>
      </c>
      <c r="B53" s="699"/>
      <c r="C53" s="699"/>
      <c r="D53" s="699"/>
      <c r="E53" s="699"/>
      <c r="F53" s="699"/>
      <c r="G53" s="732"/>
    </row>
    <row r="54" spans="1:7" ht="21" thickBot="1">
      <c r="A54" s="699" t="s">
        <v>48</v>
      </c>
      <c r="B54" s="699"/>
      <c r="C54" s="699"/>
      <c r="D54" s="699"/>
      <c r="E54" s="699"/>
      <c r="F54" s="699"/>
      <c r="G54" s="699"/>
    </row>
    <row r="55" spans="1:7" ht="19.5" thickBot="1">
      <c r="A55" s="700" t="s">
        <v>3</v>
      </c>
      <c r="B55" s="701"/>
      <c r="C55" s="701"/>
      <c r="D55" s="701"/>
      <c r="E55" s="701"/>
      <c r="F55" s="701"/>
      <c r="G55" s="702"/>
    </row>
    <row r="56" spans="1:7" ht="18.75">
      <c r="A56" s="104" t="s">
        <v>4</v>
      </c>
      <c r="B56" s="105" t="s">
        <v>5</v>
      </c>
      <c r="C56" s="105" t="s">
        <v>6</v>
      </c>
      <c r="D56" s="105" t="s">
        <v>7</v>
      </c>
      <c r="E56" s="105" t="s">
        <v>8</v>
      </c>
      <c r="F56" s="105" t="s">
        <v>9</v>
      </c>
      <c r="G56" s="106" t="s">
        <v>10</v>
      </c>
    </row>
    <row r="57" spans="1:7" ht="19.5" thickBot="1">
      <c r="A57" s="107"/>
      <c r="B57" s="108" t="s">
        <v>13</v>
      </c>
      <c r="C57" s="108" t="s">
        <v>14</v>
      </c>
      <c r="D57" s="108" t="s">
        <v>15</v>
      </c>
      <c r="E57" s="108"/>
      <c r="F57" s="108"/>
      <c r="G57" s="109"/>
    </row>
    <row r="58" spans="1:7" ht="18.75">
      <c r="A58" s="110">
        <v>1</v>
      </c>
      <c r="B58" s="722" t="s">
        <v>16</v>
      </c>
      <c r="C58" s="722"/>
      <c r="D58" s="722"/>
      <c r="E58" s="722"/>
      <c r="F58" s="722"/>
      <c r="G58" s="723"/>
    </row>
    <row r="59" spans="1:7" ht="18.75">
      <c r="A59" s="117" t="s">
        <v>365</v>
      </c>
      <c r="B59" s="123" t="s">
        <v>421</v>
      </c>
      <c r="C59" s="124" t="s">
        <v>22</v>
      </c>
      <c r="D59" s="124">
        <v>4</v>
      </c>
      <c r="E59" s="125">
        <v>423.61</v>
      </c>
      <c r="F59" s="126">
        <f>D59*E59</f>
        <v>1694.44</v>
      </c>
      <c r="G59" s="127" t="s">
        <v>426</v>
      </c>
    </row>
    <row r="60" spans="1:7" ht="18.75">
      <c r="A60" s="117" t="s">
        <v>367</v>
      </c>
      <c r="B60" s="123" t="s">
        <v>421</v>
      </c>
      <c r="C60" s="124" t="s">
        <v>22</v>
      </c>
      <c r="D60" s="124">
        <v>1</v>
      </c>
      <c r="E60" s="125">
        <v>551.96</v>
      </c>
      <c r="F60" s="126">
        <f>D60*E60</f>
        <v>551.96</v>
      </c>
      <c r="G60" s="127" t="s">
        <v>427</v>
      </c>
    </row>
    <row r="61" spans="1:7" ht="18.75">
      <c r="A61" s="117" t="s">
        <v>369</v>
      </c>
      <c r="B61" s="123" t="s">
        <v>421</v>
      </c>
      <c r="C61" s="124" t="s">
        <v>22</v>
      </c>
      <c r="D61" s="124">
        <v>2</v>
      </c>
      <c r="E61" s="125">
        <v>248.92</v>
      </c>
      <c r="F61" s="126">
        <f>D61*E61</f>
        <v>497.84</v>
      </c>
      <c r="G61" s="127" t="s">
        <v>156</v>
      </c>
    </row>
    <row r="62" spans="1:7" ht="19.5" thickBot="1">
      <c r="A62" s="191"/>
      <c r="B62" s="192" t="s">
        <v>30</v>
      </c>
      <c r="C62" s="193" t="s">
        <v>22</v>
      </c>
      <c r="D62" s="194"/>
      <c r="E62" s="192"/>
      <c r="F62" s="195">
        <f>SUM(F59:F61)</f>
        <v>2744.2400000000002</v>
      </c>
      <c r="G62" s="196"/>
    </row>
    <row r="63" spans="1:7" ht="19.5" thickBot="1">
      <c r="A63" s="135"/>
      <c r="B63" s="136" t="s">
        <v>31</v>
      </c>
      <c r="C63" s="136"/>
      <c r="D63" s="137"/>
      <c r="E63" s="138"/>
      <c r="F63" s="139">
        <f>F62</f>
        <v>2744.2400000000002</v>
      </c>
      <c r="G63" s="140"/>
    </row>
    <row r="64" spans="1:7" ht="19.5" thickBot="1">
      <c r="A64" s="141">
        <v>2</v>
      </c>
      <c r="B64" s="142" t="s">
        <v>32</v>
      </c>
      <c r="C64" s="143" t="s">
        <v>33</v>
      </c>
      <c r="D64" s="516">
        <v>4.5</v>
      </c>
      <c r="E64" s="197"/>
      <c r="F64" s="198">
        <v>8659.38855</v>
      </c>
      <c r="G64" s="147" t="s">
        <v>34</v>
      </c>
    </row>
    <row r="65" spans="1:7" ht="19.5" thickBot="1">
      <c r="A65" s="148">
        <v>3</v>
      </c>
      <c r="B65" s="149" t="s">
        <v>36</v>
      </c>
      <c r="C65" s="150" t="s">
        <v>33</v>
      </c>
      <c r="D65" s="197">
        <v>5</v>
      </c>
      <c r="E65" s="197"/>
      <c r="F65" s="199">
        <v>3787.04</v>
      </c>
      <c r="G65" s="153" t="s">
        <v>34</v>
      </c>
    </row>
    <row r="66" spans="1:7" ht="19.5" thickBot="1">
      <c r="A66" s="154"/>
      <c r="B66" s="155" t="s">
        <v>37</v>
      </c>
      <c r="C66" s="156"/>
      <c r="D66" s="156"/>
      <c r="E66" s="157"/>
      <c r="F66" s="158">
        <f>F62+F64+F65</f>
        <v>15190.668549999999</v>
      </c>
      <c r="G66" s="159"/>
    </row>
    <row r="67" spans="1:7" ht="19.5" thickBot="1">
      <c r="A67" s="160"/>
      <c r="B67" s="161" t="s">
        <v>38</v>
      </c>
      <c r="C67" s="162"/>
      <c r="D67" s="162"/>
      <c r="E67" s="163"/>
      <c r="F67" s="164">
        <f>F66*1.18</f>
        <v>17924.988888999997</v>
      </c>
      <c r="G67" s="165"/>
    </row>
    <row r="68" spans="1:7" ht="19.5" thickBot="1">
      <c r="A68" s="200" t="s">
        <v>39</v>
      </c>
      <c r="B68" s="201"/>
      <c r="C68" s="201"/>
      <c r="D68" s="202"/>
      <c r="E68" s="201"/>
      <c r="F68" s="201"/>
      <c r="G68" s="203"/>
    </row>
    <row r="69" spans="1:7" ht="18.75">
      <c r="A69" s="204" t="s">
        <v>4</v>
      </c>
      <c r="B69" s="205" t="s">
        <v>5</v>
      </c>
      <c r="C69" s="205" t="s">
        <v>6</v>
      </c>
      <c r="D69" s="205" t="s">
        <v>7</v>
      </c>
      <c r="E69" s="205" t="s">
        <v>8</v>
      </c>
      <c r="F69" s="205" t="s">
        <v>9</v>
      </c>
      <c r="G69" s="206" t="s">
        <v>10</v>
      </c>
    </row>
    <row r="70" spans="1:7" ht="19.5" thickBot="1">
      <c r="A70" s="173"/>
      <c r="B70" s="174" t="s">
        <v>13</v>
      </c>
      <c r="C70" s="174" t="s">
        <v>14</v>
      </c>
      <c r="D70" s="174" t="s">
        <v>15</v>
      </c>
      <c r="E70" s="174"/>
      <c r="F70" s="174"/>
      <c r="G70" s="175"/>
    </row>
    <row r="71" spans="1:7" ht="19.5" thickBot="1">
      <c r="A71" s="176"/>
      <c r="B71" s="177" t="s">
        <v>40</v>
      </c>
      <c r="C71" s="178"/>
      <c r="D71" s="178"/>
      <c r="E71" s="177"/>
      <c r="F71" s="179">
        <v>0</v>
      </c>
      <c r="G71" s="180"/>
    </row>
    <row r="72" spans="1:7" ht="19.5" thickBot="1">
      <c r="A72" s="181"/>
      <c r="B72" s="182" t="s">
        <v>38</v>
      </c>
      <c r="C72" s="183"/>
      <c r="D72" s="183"/>
      <c r="E72" s="182"/>
      <c r="F72" s="184">
        <f>F71*1.18</f>
        <v>0</v>
      </c>
      <c r="G72" s="185"/>
    </row>
    <row r="73" spans="1:7" ht="18.75">
      <c r="A73" s="186"/>
      <c r="B73" s="187" t="s">
        <v>41</v>
      </c>
      <c r="C73" s="186"/>
      <c r="D73"/>
      <c r="E73" s="188">
        <f>F66+F71</f>
        <v>15190.668549999999</v>
      </c>
      <c r="F73" s="188"/>
      <c r="G73" s="189"/>
    </row>
    <row r="74" spans="1:7" ht="18.75">
      <c r="A74" s="186"/>
      <c r="B74" s="187" t="s">
        <v>42</v>
      </c>
      <c r="C74" s="186"/>
      <c r="D74" s="696">
        <f>E73*1.18</f>
        <v>17924.988888999997</v>
      </c>
      <c r="E74" s="696"/>
      <c r="F74" s="696"/>
      <c r="G74" s="189"/>
    </row>
    <row r="75" spans="1:7" ht="20.25">
      <c r="A75" s="699" t="s">
        <v>0</v>
      </c>
      <c r="B75" s="699"/>
      <c r="C75" s="699"/>
      <c r="D75" s="699"/>
      <c r="E75" s="699"/>
      <c r="F75" s="699"/>
      <c r="G75" s="699"/>
    </row>
    <row r="76" spans="1:7" ht="20.25">
      <c r="A76" s="731" t="s">
        <v>424</v>
      </c>
      <c r="B76" s="699"/>
      <c r="C76" s="699"/>
      <c r="D76" s="699"/>
      <c r="E76" s="699"/>
      <c r="F76" s="699"/>
      <c r="G76" s="732"/>
    </row>
    <row r="77" spans="1:7" ht="21" thickBot="1">
      <c r="A77" s="699" t="s">
        <v>56</v>
      </c>
      <c r="B77" s="699"/>
      <c r="C77" s="699"/>
      <c r="D77" s="699"/>
      <c r="E77" s="699"/>
      <c r="F77" s="699"/>
      <c r="G77" s="699"/>
    </row>
    <row r="78" spans="1:7" ht="19.5" thickBot="1">
      <c r="A78" s="700" t="s">
        <v>3</v>
      </c>
      <c r="B78" s="701"/>
      <c r="C78" s="701"/>
      <c r="D78" s="701"/>
      <c r="E78" s="701"/>
      <c r="F78" s="701"/>
      <c r="G78" s="702"/>
    </row>
    <row r="79" spans="1:7" ht="18.75">
      <c r="A79" s="104" t="s">
        <v>4</v>
      </c>
      <c r="B79" s="105" t="s">
        <v>5</v>
      </c>
      <c r="C79" s="105" t="s">
        <v>6</v>
      </c>
      <c r="D79" s="105" t="s">
        <v>7</v>
      </c>
      <c r="E79" s="105" t="s">
        <v>8</v>
      </c>
      <c r="F79" s="105" t="s">
        <v>9</v>
      </c>
      <c r="G79" s="106" t="s">
        <v>10</v>
      </c>
    </row>
    <row r="80" spans="1:7" ht="19.5" thickBot="1">
      <c r="A80" s="107"/>
      <c r="B80" s="108" t="s">
        <v>13</v>
      </c>
      <c r="C80" s="108" t="s">
        <v>14</v>
      </c>
      <c r="D80" s="108" t="s">
        <v>15</v>
      </c>
      <c r="E80" s="108"/>
      <c r="F80" s="108"/>
      <c r="G80" s="109"/>
    </row>
    <row r="81" spans="1:7" ht="19.5" thickBot="1">
      <c r="A81" s="219">
        <v>1</v>
      </c>
      <c r="B81" s="697" t="s">
        <v>16</v>
      </c>
      <c r="C81" s="697"/>
      <c r="D81" s="697"/>
      <c r="E81" s="697"/>
      <c r="F81" s="697"/>
      <c r="G81" s="698"/>
    </row>
    <row r="82" spans="1:7" ht="18.75">
      <c r="A82" s="117" t="s">
        <v>369</v>
      </c>
      <c r="B82" s="123" t="s">
        <v>421</v>
      </c>
      <c r="C82" s="124" t="s">
        <v>22</v>
      </c>
      <c r="D82" s="124">
        <v>2</v>
      </c>
      <c r="E82" s="125">
        <v>423.61</v>
      </c>
      <c r="F82" s="126">
        <f>D82*E82</f>
        <v>847.22</v>
      </c>
      <c r="G82" s="127" t="s">
        <v>428</v>
      </c>
    </row>
    <row r="83" spans="1:7" ht="18.75">
      <c r="A83" s="117" t="s">
        <v>375</v>
      </c>
      <c r="B83" s="123" t="s">
        <v>421</v>
      </c>
      <c r="C83" s="124" t="s">
        <v>22</v>
      </c>
      <c r="D83" s="124">
        <v>1</v>
      </c>
      <c r="E83" s="125">
        <v>551.96</v>
      </c>
      <c r="F83" s="126">
        <f>D83*E83</f>
        <v>551.96</v>
      </c>
      <c r="G83" s="127" t="s">
        <v>429</v>
      </c>
    </row>
    <row r="84" spans="1:7" ht="18.75">
      <c r="A84" s="117" t="s">
        <v>377</v>
      </c>
      <c r="B84" s="123" t="s">
        <v>421</v>
      </c>
      <c r="C84" s="124" t="s">
        <v>19</v>
      </c>
      <c r="D84" s="124">
        <v>2</v>
      </c>
      <c r="E84" s="125">
        <v>146.36</v>
      </c>
      <c r="F84" s="126">
        <f>D84*E84</f>
        <v>292.72</v>
      </c>
      <c r="G84" s="127" t="s">
        <v>430</v>
      </c>
    </row>
    <row r="85" spans="1:7" ht="19.5" thickBot="1">
      <c r="A85" s="117"/>
      <c r="B85" s="118" t="s">
        <v>21</v>
      </c>
      <c r="C85" s="119" t="s">
        <v>22</v>
      </c>
      <c r="D85" s="119">
        <v>1</v>
      </c>
      <c r="E85" s="120">
        <v>16.12</v>
      </c>
      <c r="F85" s="121">
        <f>D85*E85</f>
        <v>16.12</v>
      </c>
      <c r="G85" s="122" t="s">
        <v>64</v>
      </c>
    </row>
    <row r="86" spans="1:7" ht="19.5" thickBot="1">
      <c r="A86" s="214"/>
      <c r="B86" s="215" t="s">
        <v>30</v>
      </c>
      <c r="C86" s="216" t="s">
        <v>22</v>
      </c>
      <c r="D86" s="229"/>
      <c r="E86" s="215"/>
      <c r="F86" s="217">
        <f>SUM(F82:F85)</f>
        <v>1708.02</v>
      </c>
      <c r="G86" s="218"/>
    </row>
    <row r="87" spans="1:7" ht="19.5" thickBot="1">
      <c r="A87" s="135"/>
      <c r="B87" s="136" t="s">
        <v>31</v>
      </c>
      <c r="C87" s="136"/>
      <c r="D87" s="137"/>
      <c r="E87" s="138"/>
      <c r="F87" s="139">
        <f>F86</f>
        <v>1708.02</v>
      </c>
      <c r="G87" s="140"/>
    </row>
    <row r="88" spans="1:7" ht="19.5" thickBot="1">
      <c r="A88" s="141">
        <v>2</v>
      </c>
      <c r="B88" s="142" t="s">
        <v>32</v>
      </c>
      <c r="C88" s="143" t="s">
        <v>33</v>
      </c>
      <c r="D88" s="230">
        <v>0</v>
      </c>
      <c r="E88" s="197"/>
      <c r="F88" s="198">
        <v>4455.5</v>
      </c>
      <c r="G88" s="147" t="s">
        <v>34</v>
      </c>
    </row>
    <row r="89" spans="1:7" ht="19.5" thickBot="1">
      <c r="A89" s="148">
        <v>3</v>
      </c>
      <c r="B89" s="149" t="s">
        <v>36</v>
      </c>
      <c r="C89" s="150" t="s">
        <v>33</v>
      </c>
      <c r="D89" s="197"/>
      <c r="E89" s="197"/>
      <c r="F89" s="199">
        <v>1806.03</v>
      </c>
      <c r="G89" s="153" t="s">
        <v>34</v>
      </c>
    </row>
    <row r="90" spans="1:7" ht="19.5" thickBot="1">
      <c r="A90" s="154"/>
      <c r="B90" s="155" t="s">
        <v>37</v>
      </c>
      <c r="C90" s="156"/>
      <c r="D90" s="156"/>
      <c r="E90" s="157"/>
      <c r="F90" s="158">
        <f>F87+F88+F89</f>
        <v>7969.55</v>
      </c>
      <c r="G90" s="159"/>
    </row>
    <row r="91" spans="1:7" ht="19.5" thickBot="1">
      <c r="A91" s="160"/>
      <c r="B91" s="161" t="s">
        <v>38</v>
      </c>
      <c r="C91" s="162"/>
      <c r="D91" s="162"/>
      <c r="E91" s="163"/>
      <c r="F91" s="164">
        <f>F90*1.18</f>
        <v>9404.069</v>
      </c>
      <c r="G91" s="165"/>
    </row>
    <row r="92" spans="1:7" ht="18.75">
      <c r="A92" s="186"/>
      <c r="B92" s="187" t="s">
        <v>41</v>
      </c>
      <c r="C92" s="186"/>
      <c r="D92"/>
      <c r="E92" s="188">
        <f>F85+F90</f>
        <v>7985.67</v>
      </c>
      <c r="F92" s="188"/>
      <c r="G92" s="189"/>
    </row>
    <row r="93" spans="1:7" ht="18.75">
      <c r="A93" s="186"/>
      <c r="B93" s="187" t="s">
        <v>42</v>
      </c>
      <c r="C93" s="186"/>
      <c r="D93" s="696">
        <f>E92*1.18</f>
        <v>9423.0906</v>
      </c>
      <c r="E93" s="696"/>
      <c r="F93" s="696"/>
      <c r="G93" s="189"/>
    </row>
    <row r="94" spans="1:7" ht="20.25">
      <c r="A94" s="699" t="s">
        <v>0</v>
      </c>
      <c r="B94" s="699"/>
      <c r="C94" s="699"/>
      <c r="D94" s="699"/>
      <c r="E94" s="699"/>
      <c r="F94" s="699"/>
      <c r="G94" s="699"/>
    </row>
    <row r="95" spans="1:7" ht="20.25">
      <c r="A95" s="731" t="s">
        <v>424</v>
      </c>
      <c r="B95" s="699"/>
      <c r="C95" s="699"/>
      <c r="D95" s="699"/>
      <c r="E95" s="699"/>
      <c r="F95" s="699"/>
      <c r="G95" s="732"/>
    </row>
    <row r="96" spans="1:7" ht="21" thickBot="1">
      <c r="A96" s="699" t="s">
        <v>65</v>
      </c>
      <c r="B96" s="699"/>
      <c r="C96" s="699"/>
      <c r="D96" s="699"/>
      <c r="E96" s="699"/>
      <c r="F96" s="699"/>
      <c r="G96" s="699"/>
    </row>
    <row r="97" spans="1:7" ht="19.5" thickBot="1">
      <c r="A97" s="700" t="s">
        <v>3</v>
      </c>
      <c r="B97" s="701"/>
      <c r="C97" s="701"/>
      <c r="D97" s="701"/>
      <c r="E97" s="701"/>
      <c r="F97" s="701"/>
      <c r="G97" s="702"/>
    </row>
    <row r="98" spans="1:7" ht="18.75">
      <c r="A98" s="104" t="s">
        <v>4</v>
      </c>
      <c r="B98" s="105" t="s">
        <v>5</v>
      </c>
      <c r="C98" s="105" t="s">
        <v>6</v>
      </c>
      <c r="D98" s="105" t="s">
        <v>7</v>
      </c>
      <c r="E98" s="105" t="s">
        <v>8</v>
      </c>
      <c r="F98" s="105" t="s">
        <v>9</v>
      </c>
      <c r="G98" s="106" t="s">
        <v>10</v>
      </c>
    </row>
    <row r="99" spans="1:7" ht="19.5" thickBot="1">
      <c r="A99" s="107"/>
      <c r="B99" s="108" t="s">
        <v>13</v>
      </c>
      <c r="C99" s="108" t="s">
        <v>14</v>
      </c>
      <c r="D99" s="108" t="s">
        <v>15</v>
      </c>
      <c r="E99" s="108"/>
      <c r="F99" s="108"/>
      <c r="G99" s="109"/>
    </row>
    <row r="100" spans="1:7" ht="18.75">
      <c r="A100" s="110">
        <v>1</v>
      </c>
      <c r="B100" s="722" t="s">
        <v>16</v>
      </c>
      <c r="C100" s="722"/>
      <c r="D100" s="722"/>
      <c r="E100" s="722"/>
      <c r="F100" s="722"/>
      <c r="G100" s="723"/>
    </row>
    <row r="101" spans="1:7" ht="18.75">
      <c r="A101" s="117" t="s">
        <v>26</v>
      </c>
      <c r="B101" s="123" t="s">
        <v>421</v>
      </c>
      <c r="C101" s="124" t="s">
        <v>22</v>
      </c>
      <c r="D101" s="124">
        <v>1</v>
      </c>
      <c r="E101" s="125">
        <v>1181</v>
      </c>
      <c r="F101" s="126">
        <f>D101*E101</f>
        <v>1181</v>
      </c>
      <c r="G101" s="127" t="s">
        <v>431</v>
      </c>
    </row>
    <row r="102" spans="1:7" ht="18.75">
      <c r="A102" s="117" t="s">
        <v>28</v>
      </c>
      <c r="B102" s="123" t="s">
        <v>421</v>
      </c>
      <c r="C102" s="124" t="s">
        <v>22</v>
      </c>
      <c r="D102" s="124">
        <v>1</v>
      </c>
      <c r="E102" s="125">
        <v>273.67</v>
      </c>
      <c r="F102" s="126">
        <f>D102*E102</f>
        <v>273.67</v>
      </c>
      <c r="G102" s="127" t="s">
        <v>132</v>
      </c>
    </row>
    <row r="103" spans="1:7" ht="18.75">
      <c r="A103" s="117" t="s">
        <v>62</v>
      </c>
      <c r="B103" s="123" t="s">
        <v>421</v>
      </c>
      <c r="C103" s="124" t="s">
        <v>22</v>
      </c>
      <c r="D103" s="124">
        <v>2</v>
      </c>
      <c r="E103" s="125">
        <v>551.96</v>
      </c>
      <c r="F103" s="126">
        <f>D103*E103</f>
        <v>1103.92</v>
      </c>
      <c r="G103" s="127" t="s">
        <v>432</v>
      </c>
    </row>
    <row r="104" spans="1:7" ht="19.5" thickBot="1">
      <c r="A104" s="191"/>
      <c r="B104" s="192" t="s">
        <v>30</v>
      </c>
      <c r="C104" s="193" t="s">
        <v>22</v>
      </c>
      <c r="D104" s="194"/>
      <c r="E104" s="192"/>
      <c r="F104" s="195">
        <f>SUM(F101:F103)</f>
        <v>2558.59</v>
      </c>
      <c r="G104" s="196"/>
    </row>
    <row r="105" spans="1:7" ht="19.5" thickBot="1">
      <c r="A105" s="135"/>
      <c r="B105" s="136" t="s">
        <v>31</v>
      </c>
      <c r="C105" s="136"/>
      <c r="D105" s="137"/>
      <c r="E105" s="138"/>
      <c r="F105" s="139">
        <f>F104</f>
        <v>2558.59</v>
      </c>
      <c r="G105" s="140"/>
    </row>
    <row r="106" spans="1:7" ht="19.5" thickBot="1">
      <c r="A106" s="141">
        <v>2</v>
      </c>
      <c r="B106" s="142" t="s">
        <v>32</v>
      </c>
      <c r="C106" s="143" t="s">
        <v>33</v>
      </c>
      <c r="D106" s="230">
        <v>5</v>
      </c>
      <c r="E106" s="197"/>
      <c r="F106" s="198">
        <v>6897.3634999999995</v>
      </c>
      <c r="G106" s="147" t="s">
        <v>34</v>
      </c>
    </row>
    <row r="107" spans="1:7" ht="19.5" thickBot="1">
      <c r="A107" s="148">
        <v>3</v>
      </c>
      <c r="B107" s="149" t="s">
        <v>36</v>
      </c>
      <c r="C107" s="150" t="s">
        <v>33</v>
      </c>
      <c r="D107" s="197">
        <v>6</v>
      </c>
      <c r="E107" s="197"/>
      <c r="F107" s="199">
        <v>2989.47</v>
      </c>
      <c r="G107" s="153" t="s">
        <v>34</v>
      </c>
    </row>
    <row r="108" spans="1:7" ht="19.5" thickBot="1">
      <c r="A108" s="154"/>
      <c r="B108" s="155" t="s">
        <v>37</v>
      </c>
      <c r="C108" s="156"/>
      <c r="D108" s="156"/>
      <c r="E108" s="157"/>
      <c r="F108" s="158">
        <f>F105+F106+F107</f>
        <v>12445.423499999999</v>
      </c>
      <c r="G108" s="159"/>
    </row>
    <row r="109" spans="1:7" ht="18.75">
      <c r="A109" s="231"/>
      <c r="B109" s="232" t="s">
        <v>38</v>
      </c>
      <c r="C109" s="233"/>
      <c r="D109" s="233"/>
      <c r="E109" s="234"/>
      <c r="F109" s="235">
        <f>F108*1.18</f>
        <v>14685.599729999998</v>
      </c>
      <c r="G109" s="236"/>
    </row>
    <row r="110" spans="1:7" ht="19.5" thickBot="1">
      <c r="A110" s="237" t="s">
        <v>39</v>
      </c>
      <c r="B110" s="238"/>
      <c r="C110" s="238"/>
      <c r="D110" s="239"/>
      <c r="E110" s="238"/>
      <c r="F110" s="238"/>
      <c r="G110" s="240"/>
    </row>
    <row r="111" spans="1:7" ht="18.75">
      <c r="A111" s="204" t="s">
        <v>4</v>
      </c>
      <c r="B111" s="205" t="s">
        <v>5</v>
      </c>
      <c r="C111" s="205" t="s">
        <v>6</v>
      </c>
      <c r="D111" s="205" t="s">
        <v>7</v>
      </c>
      <c r="E111" s="205" t="s">
        <v>8</v>
      </c>
      <c r="F111" s="205" t="s">
        <v>9</v>
      </c>
      <c r="G111" s="206" t="s">
        <v>10</v>
      </c>
    </row>
    <row r="112" spans="1:7" ht="19.5" thickBot="1">
      <c r="A112" s="204"/>
      <c r="B112" s="205" t="s">
        <v>13</v>
      </c>
      <c r="C112" s="205" t="s">
        <v>14</v>
      </c>
      <c r="D112" s="205" t="s">
        <v>15</v>
      </c>
      <c r="E112" s="205"/>
      <c r="F112" s="205"/>
      <c r="G112" s="241"/>
    </row>
    <row r="113" spans="1:7" ht="19.5" thickBot="1">
      <c r="A113" s="176"/>
      <c r="B113" s="177" t="s">
        <v>40</v>
      </c>
      <c r="C113" s="178"/>
      <c r="D113" s="178"/>
      <c r="E113" s="177"/>
      <c r="F113" s="179">
        <v>0</v>
      </c>
      <c r="G113" s="180"/>
    </row>
    <row r="114" spans="1:7" ht="19.5" thickBot="1">
      <c r="A114" s="181"/>
      <c r="B114" s="182" t="s">
        <v>38</v>
      </c>
      <c r="C114" s="183"/>
      <c r="D114" s="183"/>
      <c r="E114" s="182"/>
      <c r="F114" s="184">
        <f>F113*1.18</f>
        <v>0</v>
      </c>
      <c r="G114" s="185"/>
    </row>
    <row r="115" spans="1:7" ht="18.75">
      <c r="A115" s="186"/>
      <c r="B115" s="187" t="s">
        <v>41</v>
      </c>
      <c r="C115" s="186"/>
      <c r="D115" s="188">
        <f>F108+F113</f>
        <v>12445.423499999999</v>
      </c>
      <c r="E115" s="188"/>
      <c r="F115" s="188"/>
      <c r="G115" s="189"/>
    </row>
    <row r="116" spans="1:7" ht="18.75">
      <c r="A116" s="186"/>
      <c r="B116" s="187" t="s">
        <v>42</v>
      </c>
      <c r="C116" s="186"/>
      <c r="D116" s="696">
        <f>D115*1.18</f>
        <v>14685.599729999998</v>
      </c>
      <c r="E116" s="696"/>
      <c r="F116" s="696"/>
      <c r="G116" s="189"/>
    </row>
    <row r="117" spans="1:7" ht="20.25">
      <c r="A117" s="699" t="s">
        <v>0</v>
      </c>
      <c r="B117" s="699"/>
      <c r="C117" s="699"/>
      <c r="D117" s="699"/>
      <c r="E117" s="699"/>
      <c r="F117" s="699"/>
      <c r="G117" s="699"/>
    </row>
    <row r="118" spans="1:7" ht="20.25">
      <c r="A118" s="731" t="s">
        <v>424</v>
      </c>
      <c r="B118" s="699"/>
      <c r="C118" s="699"/>
      <c r="D118" s="699"/>
      <c r="E118" s="699"/>
      <c r="F118" s="699"/>
      <c r="G118" s="732"/>
    </row>
    <row r="119" spans="1:7" ht="21" thickBot="1">
      <c r="A119" s="699" t="s">
        <v>71</v>
      </c>
      <c r="B119" s="699"/>
      <c r="C119" s="699"/>
      <c r="D119" s="699"/>
      <c r="E119" s="699"/>
      <c r="F119" s="699"/>
      <c r="G119" s="699"/>
    </row>
    <row r="120" spans="1:7" ht="19.5" thickBot="1">
      <c r="A120" s="700" t="s">
        <v>3</v>
      </c>
      <c r="B120" s="701"/>
      <c r="C120" s="701"/>
      <c r="D120" s="701"/>
      <c r="E120" s="701"/>
      <c r="F120" s="701"/>
      <c r="G120" s="702"/>
    </row>
    <row r="121" spans="1:7" ht="18.75">
      <c r="A121" s="104" t="s">
        <v>4</v>
      </c>
      <c r="B121" s="105" t="s">
        <v>5</v>
      </c>
      <c r="C121" s="105" t="s">
        <v>6</v>
      </c>
      <c r="D121" s="105" t="s">
        <v>7</v>
      </c>
      <c r="E121" s="105" t="s">
        <v>8</v>
      </c>
      <c r="F121" s="105" t="s">
        <v>9</v>
      </c>
      <c r="G121" s="106" t="s">
        <v>10</v>
      </c>
    </row>
    <row r="122" spans="1:7" ht="19.5" thickBot="1">
      <c r="A122" s="107"/>
      <c r="B122" s="108" t="s">
        <v>13</v>
      </c>
      <c r="C122" s="108" t="s">
        <v>14</v>
      </c>
      <c r="D122" s="108" t="s">
        <v>15</v>
      </c>
      <c r="E122" s="108"/>
      <c r="F122" s="108"/>
      <c r="G122" s="109"/>
    </row>
    <row r="123" spans="1:7" ht="18.75">
      <c r="A123" s="110">
        <v>2</v>
      </c>
      <c r="B123" s="722" t="s">
        <v>16</v>
      </c>
      <c r="C123" s="722"/>
      <c r="D123" s="722"/>
      <c r="E123" s="722"/>
      <c r="F123" s="722"/>
      <c r="G123" s="723"/>
    </row>
    <row r="124" spans="1:7" ht="19.5" thickBot="1">
      <c r="A124" s="117" t="s">
        <v>26</v>
      </c>
      <c r="B124" s="123" t="s">
        <v>421</v>
      </c>
      <c r="C124" s="124" t="s">
        <v>22</v>
      </c>
      <c r="D124" s="124">
        <v>3</v>
      </c>
      <c r="E124" s="125">
        <v>273.67</v>
      </c>
      <c r="F124" s="126">
        <f>D124*E124</f>
        <v>821.01</v>
      </c>
      <c r="G124" s="127" t="s">
        <v>433</v>
      </c>
    </row>
    <row r="125" spans="1:7" ht="19.5" thickBot="1">
      <c r="A125" s="214"/>
      <c r="B125" s="215" t="s">
        <v>30</v>
      </c>
      <c r="C125" s="216" t="s">
        <v>22</v>
      </c>
      <c r="D125" s="229"/>
      <c r="E125" s="215"/>
      <c r="F125" s="217">
        <f>SUM(F124:F124)</f>
        <v>821.01</v>
      </c>
      <c r="G125" s="218"/>
    </row>
    <row r="126" spans="1:7" ht="19.5" thickBot="1">
      <c r="A126" s="368">
        <v>5</v>
      </c>
      <c r="B126" s="782" t="s">
        <v>434</v>
      </c>
      <c r="C126" s="783"/>
      <c r="D126" s="783"/>
      <c r="E126" s="783"/>
      <c r="F126" s="783"/>
      <c r="G126" s="784"/>
    </row>
    <row r="127" spans="1:7" ht="18.75">
      <c r="A127" s="269">
        <v>1</v>
      </c>
      <c r="B127" s="112" t="s">
        <v>435</v>
      </c>
      <c r="C127" s="271" t="s">
        <v>22</v>
      </c>
      <c r="D127" s="272">
        <v>1</v>
      </c>
      <c r="E127" s="462"/>
      <c r="F127" s="463">
        <v>176975.78</v>
      </c>
      <c r="G127" s="275" t="s">
        <v>99</v>
      </c>
    </row>
    <row r="128" spans="1:7" ht="19.5" thickBot="1">
      <c r="A128" s="259">
        <v>2</v>
      </c>
      <c r="B128" s="592" t="s">
        <v>436</v>
      </c>
      <c r="C128" s="261" t="s">
        <v>22</v>
      </c>
      <c r="D128" s="262">
        <v>1</v>
      </c>
      <c r="E128" s="626"/>
      <c r="F128" s="627">
        <v>181999.41</v>
      </c>
      <c r="G128" s="265" t="s">
        <v>99</v>
      </c>
    </row>
    <row r="129" spans="1:7" ht="19.5" thickBot="1">
      <c r="A129" s="266"/>
      <c r="B129" s="192" t="s">
        <v>30</v>
      </c>
      <c r="C129" s="130" t="s">
        <v>22</v>
      </c>
      <c r="D129" s="628">
        <f>SUM(D127:D128)</f>
        <v>2</v>
      </c>
      <c r="E129" s="132"/>
      <c r="F129" s="629">
        <f>SUM(F127:F128)</f>
        <v>358975.19</v>
      </c>
      <c r="G129" s="251"/>
    </row>
    <row r="130" spans="1:7" ht="19.5" thickBot="1">
      <c r="A130" s="135"/>
      <c r="B130" s="136" t="s">
        <v>31</v>
      </c>
      <c r="C130" s="136"/>
      <c r="D130" s="137"/>
      <c r="E130" s="138"/>
      <c r="F130" s="139">
        <f>F125+F129</f>
        <v>359796.2</v>
      </c>
      <c r="G130" s="140"/>
    </row>
    <row r="131" spans="1:7" ht="19.5" thickBot="1">
      <c r="A131" s="141">
        <v>6</v>
      </c>
      <c r="B131" s="142" t="s">
        <v>32</v>
      </c>
      <c r="C131" s="143" t="s">
        <v>33</v>
      </c>
      <c r="D131" s="230">
        <v>41.00000000000001</v>
      </c>
      <c r="E131" s="197"/>
      <c r="F131" s="198">
        <v>51853.0443</v>
      </c>
      <c r="G131" s="147" t="s">
        <v>34</v>
      </c>
    </row>
    <row r="132" spans="1:7" ht="19.5" thickBot="1">
      <c r="A132" s="148">
        <v>7</v>
      </c>
      <c r="B132" s="149" t="s">
        <v>36</v>
      </c>
      <c r="C132" s="150" t="s">
        <v>33</v>
      </c>
      <c r="D132" s="197">
        <v>4</v>
      </c>
      <c r="E132" s="197"/>
      <c r="F132" s="198">
        <v>4669.4</v>
      </c>
      <c r="G132" s="153" t="s">
        <v>34</v>
      </c>
    </row>
    <row r="133" spans="1:7" ht="19.5" thickBot="1">
      <c r="A133" s="154"/>
      <c r="B133" s="155" t="s">
        <v>37</v>
      </c>
      <c r="C133" s="156"/>
      <c r="D133" s="156"/>
      <c r="E133" s="157"/>
      <c r="F133" s="158">
        <f>F130+F131+F132</f>
        <v>416318.64430000004</v>
      </c>
      <c r="G133" s="159"/>
    </row>
    <row r="134" spans="1:7" ht="19.5" thickBot="1">
      <c r="A134" s="160"/>
      <c r="B134" s="161" t="s">
        <v>38</v>
      </c>
      <c r="C134" s="162"/>
      <c r="D134" s="162"/>
      <c r="E134" s="163"/>
      <c r="F134" s="164">
        <f>F133*1.18</f>
        <v>491256.00027400005</v>
      </c>
      <c r="G134" s="165"/>
    </row>
    <row r="135" spans="1:7" ht="19.5" thickBot="1">
      <c r="A135" s="200" t="s">
        <v>39</v>
      </c>
      <c r="B135" s="201"/>
      <c r="C135" s="201"/>
      <c r="D135" s="202"/>
      <c r="E135" s="201"/>
      <c r="F135" s="201"/>
      <c r="G135" s="203"/>
    </row>
    <row r="136" spans="1:7" ht="18.75">
      <c r="A136" s="204" t="s">
        <v>4</v>
      </c>
      <c r="B136" s="205" t="s">
        <v>5</v>
      </c>
      <c r="C136" s="205" t="s">
        <v>6</v>
      </c>
      <c r="D136" s="205" t="s">
        <v>7</v>
      </c>
      <c r="E136" s="205" t="s">
        <v>8</v>
      </c>
      <c r="F136" s="205" t="s">
        <v>9</v>
      </c>
      <c r="G136" s="206" t="s">
        <v>10</v>
      </c>
    </row>
    <row r="137" spans="1:7" ht="19.5" thickBot="1">
      <c r="A137" s="173"/>
      <c r="B137" s="174" t="s">
        <v>13</v>
      </c>
      <c r="C137" s="174" t="s">
        <v>14</v>
      </c>
      <c r="D137" s="174" t="s">
        <v>15</v>
      </c>
      <c r="E137" s="174"/>
      <c r="F137" s="174"/>
      <c r="G137" s="175"/>
    </row>
    <row r="138" spans="1:7" ht="19.5" thickBot="1">
      <c r="A138" s="276">
        <v>4</v>
      </c>
      <c r="B138" s="727" t="s">
        <v>224</v>
      </c>
      <c r="C138" s="727"/>
      <c r="D138" s="727"/>
      <c r="E138" s="727"/>
      <c r="F138" s="727"/>
      <c r="G138" s="728"/>
    </row>
    <row r="139" spans="1:7" ht="19.5" thickBot="1">
      <c r="A139" s="277">
        <v>1</v>
      </c>
      <c r="B139" s="270" t="s">
        <v>421</v>
      </c>
      <c r="C139" s="278" t="s">
        <v>49</v>
      </c>
      <c r="D139" s="278">
        <v>1.64</v>
      </c>
      <c r="E139" s="279">
        <v>322.73</v>
      </c>
      <c r="F139" s="280">
        <f>D139*E139</f>
        <v>529.2772</v>
      </c>
      <c r="G139" s="275" t="s">
        <v>437</v>
      </c>
    </row>
    <row r="140" spans="1:7" ht="19.5" thickBot="1">
      <c r="A140" s="281"/>
      <c r="B140" s="282" t="s">
        <v>55</v>
      </c>
      <c r="C140" s="216" t="s">
        <v>49</v>
      </c>
      <c r="D140" s="216">
        <f>SUM(D139:D139)</f>
        <v>1.64</v>
      </c>
      <c r="E140" s="215"/>
      <c r="F140" s="217">
        <f>SUM(F139:F139)</f>
        <v>529.2772</v>
      </c>
      <c r="G140" s="218"/>
    </row>
    <row r="141" spans="1:7" ht="19.5" thickBot="1">
      <c r="A141" s="176"/>
      <c r="B141" s="177" t="s">
        <v>40</v>
      </c>
      <c r="C141" s="178"/>
      <c r="D141" s="178"/>
      <c r="E141" s="177"/>
      <c r="F141" s="179">
        <f>F140</f>
        <v>529.2772</v>
      </c>
      <c r="G141" s="180"/>
    </row>
    <row r="142" spans="1:7" ht="19.5" thickBot="1">
      <c r="A142" s="181"/>
      <c r="B142" s="182" t="s">
        <v>38</v>
      </c>
      <c r="C142" s="183"/>
      <c r="D142" s="183"/>
      <c r="E142" s="182"/>
      <c r="F142" s="184">
        <f>F141*1.18</f>
        <v>624.547096</v>
      </c>
      <c r="G142" s="185"/>
    </row>
    <row r="143" spans="1:7" ht="18.75">
      <c r="A143" s="186"/>
      <c r="B143" s="187" t="s">
        <v>41</v>
      </c>
      <c r="C143" s="186"/>
      <c r="D143" s="188">
        <f>F133+F141</f>
        <v>416847.92150000005</v>
      </c>
      <c r="E143" s="188"/>
      <c r="F143" s="188"/>
      <c r="G143" s="189"/>
    </row>
    <row r="144" spans="1:7" ht="18.75">
      <c r="A144" s="186"/>
      <c r="B144" s="187" t="s">
        <v>42</v>
      </c>
      <c r="C144" s="186"/>
      <c r="D144" s="696">
        <f>D143*1.18</f>
        <v>491880.54737000004</v>
      </c>
      <c r="E144" s="696"/>
      <c r="F144" s="696"/>
      <c r="G144" s="189"/>
    </row>
    <row r="145" spans="1:7" ht="20.25">
      <c r="A145" s="699" t="s">
        <v>0</v>
      </c>
      <c r="B145" s="699"/>
      <c r="C145" s="699"/>
      <c r="D145" s="699"/>
      <c r="E145" s="699"/>
      <c r="F145" s="699"/>
      <c r="G145" s="699"/>
    </row>
    <row r="146" spans="1:7" ht="20.25">
      <c r="A146" s="731" t="s">
        <v>424</v>
      </c>
      <c r="B146" s="699"/>
      <c r="C146" s="699"/>
      <c r="D146" s="699"/>
      <c r="E146" s="699"/>
      <c r="F146" s="699"/>
      <c r="G146" s="732"/>
    </row>
    <row r="147" spans="1:7" ht="21" thickBot="1">
      <c r="A147" s="699" t="s">
        <v>74</v>
      </c>
      <c r="B147" s="699"/>
      <c r="C147" s="699"/>
      <c r="D147" s="699"/>
      <c r="E147" s="699"/>
      <c r="F147" s="699"/>
      <c r="G147" s="699"/>
    </row>
    <row r="148" spans="1:7" ht="19.5" thickBot="1">
      <c r="A148" s="700" t="s">
        <v>3</v>
      </c>
      <c r="B148" s="701"/>
      <c r="C148" s="701"/>
      <c r="D148" s="701"/>
      <c r="E148" s="701"/>
      <c r="F148" s="701"/>
      <c r="G148" s="702"/>
    </row>
    <row r="149" spans="1:7" ht="18.75">
      <c r="A149" s="104" t="s">
        <v>4</v>
      </c>
      <c r="B149" s="105" t="s">
        <v>5</v>
      </c>
      <c r="C149" s="105" t="s">
        <v>6</v>
      </c>
      <c r="D149" s="105" t="s">
        <v>7</v>
      </c>
      <c r="E149" s="105" t="s">
        <v>8</v>
      </c>
      <c r="F149" s="105" t="s">
        <v>9</v>
      </c>
      <c r="G149" s="106" t="s">
        <v>10</v>
      </c>
    </row>
    <row r="150" spans="1:7" ht="19.5" thickBot="1">
      <c r="A150" s="107"/>
      <c r="B150" s="108" t="s">
        <v>13</v>
      </c>
      <c r="C150" s="108" t="s">
        <v>14</v>
      </c>
      <c r="D150" s="108" t="s">
        <v>15</v>
      </c>
      <c r="E150" s="108"/>
      <c r="F150" s="108"/>
      <c r="G150" s="109"/>
    </row>
    <row r="151" spans="1:7" ht="18.75">
      <c r="A151" s="110">
        <v>1</v>
      </c>
      <c r="B151" s="722" t="s">
        <v>16</v>
      </c>
      <c r="C151" s="722"/>
      <c r="D151" s="722"/>
      <c r="E151" s="722"/>
      <c r="F151" s="722"/>
      <c r="G151" s="723"/>
    </row>
    <row r="152" spans="1:7" ht="18.75">
      <c r="A152" s="117" t="s">
        <v>239</v>
      </c>
      <c r="B152" s="123" t="s">
        <v>421</v>
      </c>
      <c r="C152" s="124" t="s">
        <v>49</v>
      </c>
      <c r="D152" s="124">
        <v>6</v>
      </c>
      <c r="E152" s="125">
        <v>128.59</v>
      </c>
      <c r="F152" s="126">
        <f>D152*E152</f>
        <v>771.54</v>
      </c>
      <c r="G152" s="227" t="s">
        <v>438</v>
      </c>
    </row>
    <row r="153" spans="1:7" ht="18.75">
      <c r="A153" s="117" t="s">
        <v>365</v>
      </c>
      <c r="B153" s="123" t="s">
        <v>421</v>
      </c>
      <c r="C153" s="124" t="s">
        <v>22</v>
      </c>
      <c r="D153" s="124">
        <v>1</v>
      </c>
      <c r="E153" s="125">
        <v>423.61</v>
      </c>
      <c r="F153" s="126">
        <f>D153*E153</f>
        <v>423.61</v>
      </c>
      <c r="G153" s="127" t="s">
        <v>423</v>
      </c>
    </row>
    <row r="154" spans="1:7" ht="18.75">
      <c r="A154" s="117" t="s">
        <v>367</v>
      </c>
      <c r="B154" s="123" t="s">
        <v>421</v>
      </c>
      <c r="C154" s="124" t="s">
        <v>22</v>
      </c>
      <c r="D154" s="124">
        <v>1</v>
      </c>
      <c r="E154" s="125">
        <v>1181</v>
      </c>
      <c r="F154" s="126">
        <f>D154*E154</f>
        <v>1181</v>
      </c>
      <c r="G154" s="127" t="s">
        <v>439</v>
      </c>
    </row>
    <row r="155" spans="1:7" ht="19.5" thickBot="1">
      <c r="A155" s="191"/>
      <c r="B155" s="192" t="s">
        <v>30</v>
      </c>
      <c r="C155" s="193" t="s">
        <v>22</v>
      </c>
      <c r="D155" s="194"/>
      <c r="E155" s="192"/>
      <c r="F155" s="195">
        <f>SUM(F152:F154)</f>
        <v>2376.15</v>
      </c>
      <c r="G155" s="196"/>
    </row>
    <row r="156" spans="1:7" ht="19.5" thickBot="1">
      <c r="A156" s="135"/>
      <c r="B156" s="136" t="s">
        <v>31</v>
      </c>
      <c r="C156" s="136"/>
      <c r="D156" s="137"/>
      <c r="E156" s="138"/>
      <c r="F156" s="139">
        <f>F155</f>
        <v>2376.15</v>
      </c>
      <c r="G156" s="140"/>
    </row>
    <row r="157" spans="1:7" ht="19.5" thickBot="1">
      <c r="A157" s="141">
        <v>3</v>
      </c>
      <c r="B157" s="142" t="s">
        <v>32</v>
      </c>
      <c r="C157" s="143" t="s">
        <v>33</v>
      </c>
      <c r="D157" s="230">
        <v>4.5</v>
      </c>
      <c r="E157" s="197"/>
      <c r="F157" s="198">
        <v>4797.62355</v>
      </c>
      <c r="G157" s="147" t="s">
        <v>34</v>
      </c>
    </row>
    <row r="158" spans="1:7" ht="19.5" thickBot="1">
      <c r="A158" s="148">
        <v>4</v>
      </c>
      <c r="B158" s="149" t="s">
        <v>36</v>
      </c>
      <c r="C158" s="150" t="s">
        <v>33</v>
      </c>
      <c r="D158" s="197">
        <v>5.5</v>
      </c>
      <c r="E158" s="197"/>
      <c r="F158" s="199">
        <v>3702.34</v>
      </c>
      <c r="G158" s="153" t="s">
        <v>34</v>
      </c>
    </row>
    <row r="159" spans="1:7" ht="19.5" thickBot="1">
      <c r="A159" s="154"/>
      <c r="B159" s="155" t="s">
        <v>37</v>
      </c>
      <c r="C159" s="156"/>
      <c r="D159" s="156"/>
      <c r="E159" s="157"/>
      <c r="F159" s="158">
        <f>F156+F157+F158</f>
        <v>10876.11355</v>
      </c>
      <c r="G159" s="159"/>
    </row>
    <row r="160" spans="1:7" ht="19.5" thickBot="1">
      <c r="A160" s="160"/>
      <c r="B160" s="161" t="s">
        <v>38</v>
      </c>
      <c r="C160" s="162"/>
      <c r="D160" s="162"/>
      <c r="E160" s="163"/>
      <c r="F160" s="164">
        <f>F159*1.18</f>
        <v>12833.813989</v>
      </c>
      <c r="G160" s="165"/>
    </row>
    <row r="161" spans="1:7" ht="19.5" thickBot="1">
      <c r="A161" s="200" t="s">
        <v>39</v>
      </c>
      <c r="B161" s="201"/>
      <c r="C161" s="201"/>
      <c r="D161" s="202"/>
      <c r="E161" s="201"/>
      <c r="F161" s="201"/>
      <c r="G161" s="203"/>
    </row>
    <row r="162" spans="1:7" ht="18.75">
      <c r="A162" s="204" t="s">
        <v>4</v>
      </c>
      <c r="B162" s="205" t="s">
        <v>5</v>
      </c>
      <c r="C162" s="205" t="s">
        <v>6</v>
      </c>
      <c r="D162" s="205" t="s">
        <v>7</v>
      </c>
      <c r="E162" s="205" t="s">
        <v>8</v>
      </c>
      <c r="F162" s="205" t="s">
        <v>9</v>
      </c>
      <c r="G162" s="206" t="s">
        <v>10</v>
      </c>
    </row>
    <row r="163" spans="1:7" ht="19.5" thickBot="1">
      <c r="A163" s="173"/>
      <c r="B163" s="174" t="s">
        <v>13</v>
      </c>
      <c r="C163" s="174" t="s">
        <v>14</v>
      </c>
      <c r="D163" s="174" t="s">
        <v>15</v>
      </c>
      <c r="E163" s="174"/>
      <c r="F163" s="174"/>
      <c r="G163" s="175"/>
    </row>
    <row r="164" spans="1:7" ht="19.5" thickBot="1">
      <c r="A164" s="176"/>
      <c r="B164" s="177" t="s">
        <v>40</v>
      </c>
      <c r="C164" s="178"/>
      <c r="D164" s="178"/>
      <c r="E164" s="177"/>
      <c r="F164" s="179">
        <v>0</v>
      </c>
      <c r="G164" s="180"/>
    </row>
    <row r="165" spans="1:7" ht="19.5" thickBot="1">
      <c r="A165" s="181"/>
      <c r="B165" s="182" t="s">
        <v>38</v>
      </c>
      <c r="C165" s="183"/>
      <c r="D165" s="183"/>
      <c r="E165" s="182"/>
      <c r="F165" s="184">
        <f>F164*1.18</f>
        <v>0</v>
      </c>
      <c r="G165" s="185"/>
    </row>
    <row r="166" spans="1:7" ht="18.75">
      <c r="A166" s="186"/>
      <c r="B166" s="187" t="s">
        <v>41</v>
      </c>
      <c r="C166" s="186"/>
      <c r="D166" s="188">
        <f>F159+F164</f>
        <v>10876.11355</v>
      </c>
      <c r="E166" s="188"/>
      <c r="F166" s="188"/>
      <c r="G166" s="189"/>
    </row>
    <row r="167" spans="1:7" ht="18.75">
      <c r="A167" s="186"/>
      <c r="B167" s="187" t="s">
        <v>42</v>
      </c>
      <c r="C167" s="186"/>
      <c r="D167" s="696">
        <f>D166*1.18</f>
        <v>12833.813989</v>
      </c>
      <c r="E167" s="696"/>
      <c r="F167" s="696"/>
      <c r="G167" s="189"/>
    </row>
    <row r="168" spans="1:7" ht="20.25">
      <c r="A168" s="699" t="s">
        <v>0</v>
      </c>
      <c r="B168" s="699"/>
      <c r="C168" s="699"/>
      <c r="D168" s="699"/>
      <c r="E168" s="699"/>
      <c r="F168" s="699"/>
      <c r="G168" s="699"/>
    </row>
    <row r="169" spans="1:7" ht="20.25">
      <c r="A169" s="731" t="s">
        <v>424</v>
      </c>
      <c r="B169" s="699"/>
      <c r="C169" s="699"/>
      <c r="D169" s="699"/>
      <c r="E169" s="699"/>
      <c r="F169" s="699"/>
      <c r="G169" s="732"/>
    </row>
    <row r="170" spans="1:7" ht="21" thickBot="1">
      <c r="A170" s="699" t="s">
        <v>80</v>
      </c>
      <c r="B170" s="699"/>
      <c r="C170" s="699"/>
      <c r="D170" s="699"/>
      <c r="E170" s="699"/>
      <c r="F170" s="699"/>
      <c r="G170" s="699"/>
    </row>
    <row r="171" spans="1:7" ht="19.5" thickBot="1">
      <c r="A171" s="700" t="s">
        <v>3</v>
      </c>
      <c r="B171" s="701"/>
      <c r="C171" s="701"/>
      <c r="D171" s="701"/>
      <c r="E171" s="701"/>
      <c r="F171" s="701"/>
      <c r="G171" s="702"/>
    </row>
    <row r="172" spans="1:7" ht="18.75">
      <c r="A172" s="104" t="s">
        <v>4</v>
      </c>
      <c r="B172" s="105" t="s">
        <v>5</v>
      </c>
      <c r="C172" s="105" t="s">
        <v>6</v>
      </c>
      <c r="D172" s="105" t="s">
        <v>7</v>
      </c>
      <c r="E172" s="105" t="s">
        <v>8</v>
      </c>
      <c r="F172" s="105" t="s">
        <v>9</v>
      </c>
      <c r="G172" s="106" t="s">
        <v>10</v>
      </c>
    </row>
    <row r="173" spans="1:7" ht="19.5" thickBot="1">
      <c r="A173" s="107"/>
      <c r="B173" s="108" t="s">
        <v>13</v>
      </c>
      <c r="C173" s="108" t="s">
        <v>14</v>
      </c>
      <c r="D173" s="108" t="s">
        <v>15</v>
      </c>
      <c r="E173" s="108"/>
      <c r="F173" s="108"/>
      <c r="G173" s="109"/>
    </row>
    <row r="174" spans="1:7" ht="18.75">
      <c r="A174" s="110">
        <v>2</v>
      </c>
      <c r="B174" s="722" t="s">
        <v>16</v>
      </c>
      <c r="C174" s="722"/>
      <c r="D174" s="722"/>
      <c r="E174" s="722"/>
      <c r="F174" s="722"/>
      <c r="G174" s="723"/>
    </row>
    <row r="175" spans="1:7" ht="19.5" thickBot="1">
      <c r="A175" s="117" t="s">
        <v>365</v>
      </c>
      <c r="B175" s="426" t="s">
        <v>421</v>
      </c>
      <c r="C175" s="124" t="s">
        <v>22</v>
      </c>
      <c r="D175" s="124">
        <v>3</v>
      </c>
      <c r="E175" s="125">
        <v>273.67</v>
      </c>
      <c r="F175" s="126">
        <f>D175*E175</f>
        <v>821.01</v>
      </c>
      <c r="G175" s="127" t="s">
        <v>440</v>
      </c>
    </row>
    <row r="176" spans="1:7" ht="19.5" thickBot="1">
      <c r="A176" s="214"/>
      <c r="B176" s="215" t="s">
        <v>30</v>
      </c>
      <c r="C176" s="216" t="s">
        <v>22</v>
      </c>
      <c r="D176" s="229"/>
      <c r="E176" s="215"/>
      <c r="F176" s="217">
        <f>SUM(F175:F175)</f>
        <v>821.01</v>
      </c>
      <c r="G176" s="218"/>
    </row>
    <row r="177" spans="1:7" ht="19.5" thickBot="1">
      <c r="A177" s="135"/>
      <c r="B177" s="136" t="s">
        <v>31</v>
      </c>
      <c r="C177" s="136"/>
      <c r="D177" s="137"/>
      <c r="E177" s="138"/>
      <c r="F177" s="139">
        <f>F176</f>
        <v>821.01</v>
      </c>
      <c r="G177" s="140"/>
    </row>
    <row r="178" spans="1:7" ht="19.5" thickBot="1">
      <c r="A178" s="141">
        <v>4</v>
      </c>
      <c r="B178" s="142" t="s">
        <v>32</v>
      </c>
      <c r="C178" s="143" t="s">
        <v>33</v>
      </c>
      <c r="D178" s="230">
        <v>11</v>
      </c>
      <c r="E178" s="197"/>
      <c r="F178" s="198">
        <v>23671.3547</v>
      </c>
      <c r="G178" s="147" t="s">
        <v>34</v>
      </c>
    </row>
    <row r="179" spans="1:7" ht="19.5" thickBot="1">
      <c r="A179" s="148">
        <v>5</v>
      </c>
      <c r="B179" s="149" t="s">
        <v>36</v>
      </c>
      <c r="C179" s="150" t="s">
        <v>33</v>
      </c>
      <c r="D179" s="197">
        <v>3.5</v>
      </c>
      <c r="E179" s="197"/>
      <c r="F179" s="199">
        <v>4139.02</v>
      </c>
      <c r="G179" s="153" t="s">
        <v>34</v>
      </c>
    </row>
    <row r="180" spans="1:7" ht="19.5" thickBot="1">
      <c r="A180" s="154"/>
      <c r="B180" s="155" t="s">
        <v>37</v>
      </c>
      <c r="C180" s="156"/>
      <c r="D180" s="156"/>
      <c r="E180" s="157"/>
      <c r="F180" s="158">
        <f>F177+F178+F179</f>
        <v>28631.3847</v>
      </c>
      <c r="G180" s="159"/>
    </row>
    <row r="181" spans="1:7" ht="19.5" thickBot="1">
      <c r="A181" s="160"/>
      <c r="B181" s="161" t="s">
        <v>38</v>
      </c>
      <c r="C181" s="162"/>
      <c r="D181" s="162"/>
      <c r="E181" s="163"/>
      <c r="F181" s="164">
        <f>F180*1.18</f>
        <v>33785.033945999996</v>
      </c>
      <c r="G181" s="165"/>
    </row>
    <row r="182" spans="1:7" ht="18.75">
      <c r="A182" s="186"/>
      <c r="B182" s="187" t="s">
        <v>41</v>
      </c>
      <c r="C182" s="186"/>
      <c r="D182" s="188">
        <f>F180</f>
        <v>28631.3847</v>
      </c>
      <c r="E182" s="188"/>
      <c r="F182" s="188"/>
      <c r="G182" s="189"/>
    </row>
    <row r="183" spans="1:7" ht="18.75">
      <c r="A183" s="186"/>
      <c r="B183" s="187" t="s">
        <v>42</v>
      </c>
      <c r="C183" s="186"/>
      <c r="D183" s="696">
        <f>D182*1.18</f>
        <v>33785.033945999996</v>
      </c>
      <c r="E183" s="696"/>
      <c r="F183" s="696"/>
      <c r="G183" s="189"/>
    </row>
    <row r="184" spans="1:7" ht="20.25">
      <c r="A184" s="699" t="s">
        <v>0</v>
      </c>
      <c r="B184" s="699"/>
      <c r="C184" s="699"/>
      <c r="D184" s="699"/>
      <c r="E184" s="699"/>
      <c r="F184" s="699"/>
      <c r="G184" s="699"/>
    </row>
    <row r="185" spans="1:7" ht="20.25">
      <c r="A185" s="731" t="s">
        <v>424</v>
      </c>
      <c r="B185" s="699"/>
      <c r="C185" s="699"/>
      <c r="D185" s="699"/>
      <c r="E185" s="699"/>
      <c r="F185" s="699"/>
      <c r="G185" s="732"/>
    </row>
    <row r="186" spans="1:7" ht="21" thickBot="1">
      <c r="A186" s="699" t="s">
        <v>85</v>
      </c>
      <c r="B186" s="699"/>
      <c r="C186" s="699"/>
      <c r="D186" s="699"/>
      <c r="E186" s="699"/>
      <c r="F186" s="699"/>
      <c r="G186" s="699"/>
    </row>
    <row r="187" spans="1:7" ht="19.5" thickBot="1">
      <c r="A187" s="708" t="s">
        <v>3</v>
      </c>
      <c r="B187" s="709"/>
      <c r="C187" s="709"/>
      <c r="D187" s="709"/>
      <c r="E187" s="709"/>
      <c r="F187" s="709"/>
      <c r="G187" s="710"/>
    </row>
    <row r="188" spans="1:7" ht="18.75">
      <c r="A188" s="104" t="s">
        <v>4</v>
      </c>
      <c r="B188" s="105" t="s">
        <v>5</v>
      </c>
      <c r="C188" s="105" t="s">
        <v>6</v>
      </c>
      <c r="D188" s="105" t="s">
        <v>7</v>
      </c>
      <c r="E188" s="105" t="s">
        <v>8</v>
      </c>
      <c r="F188" s="105" t="s">
        <v>9</v>
      </c>
      <c r="G188" s="106" t="s">
        <v>10</v>
      </c>
    </row>
    <row r="189" spans="1:7" ht="19.5" thickBot="1">
      <c r="A189" s="107"/>
      <c r="B189" s="108" t="s">
        <v>13</v>
      </c>
      <c r="C189" s="108" t="s">
        <v>14</v>
      </c>
      <c r="D189" s="108" t="s">
        <v>15</v>
      </c>
      <c r="E189" s="108"/>
      <c r="F189" s="108"/>
      <c r="G189" s="109"/>
    </row>
    <row r="190" spans="1:7" ht="19.5" thickBot="1">
      <c r="A190" s="219">
        <v>4</v>
      </c>
      <c r="B190" s="220" t="s">
        <v>16</v>
      </c>
      <c r="C190" s="711"/>
      <c r="D190" s="712"/>
      <c r="E190" s="712"/>
      <c r="F190" s="712"/>
      <c r="G190" s="713"/>
    </row>
    <row r="191" spans="1:7" ht="18.75">
      <c r="A191" s="117" t="s">
        <v>369</v>
      </c>
      <c r="B191" s="123" t="s">
        <v>421</v>
      </c>
      <c r="C191" s="124" t="s">
        <v>22</v>
      </c>
      <c r="D191" s="124">
        <v>1</v>
      </c>
      <c r="E191" s="125">
        <v>312.78</v>
      </c>
      <c r="F191" s="284">
        <f>D191*E191</f>
        <v>312.78</v>
      </c>
      <c r="G191" s="127" t="s">
        <v>441</v>
      </c>
    </row>
    <row r="192" spans="1:7" ht="18.75">
      <c r="A192" s="117" t="s">
        <v>375</v>
      </c>
      <c r="B192" s="123" t="s">
        <v>421</v>
      </c>
      <c r="C192" s="124" t="s">
        <v>22</v>
      </c>
      <c r="D192" s="124">
        <v>4</v>
      </c>
      <c r="E192" s="125">
        <v>696.48</v>
      </c>
      <c r="F192" s="284">
        <f>D192*E192</f>
        <v>2785.92</v>
      </c>
      <c r="G192" s="127" t="s">
        <v>442</v>
      </c>
    </row>
    <row r="193" spans="1:7" ht="18.75">
      <c r="A193" s="117" t="s">
        <v>377</v>
      </c>
      <c r="B193" s="123" t="s">
        <v>421</v>
      </c>
      <c r="C193" s="124" t="s">
        <v>49</v>
      </c>
      <c r="D193" s="124">
        <v>5.5</v>
      </c>
      <c r="E193" s="125">
        <v>23.12</v>
      </c>
      <c r="F193" s="284">
        <f>D193*E193</f>
        <v>127.16000000000001</v>
      </c>
      <c r="G193" s="127" t="s">
        <v>443</v>
      </c>
    </row>
    <row r="194" spans="1:7" ht="19.5" thickBot="1">
      <c r="A194" s="117" t="s">
        <v>283</v>
      </c>
      <c r="B194" s="123" t="s">
        <v>421</v>
      </c>
      <c r="C194" s="124" t="s">
        <v>22</v>
      </c>
      <c r="D194" s="124">
        <v>1</v>
      </c>
      <c r="E194" s="125">
        <v>551.96</v>
      </c>
      <c r="F194" s="284">
        <f>D194*E194</f>
        <v>551.96</v>
      </c>
      <c r="G194" s="127" t="s">
        <v>444</v>
      </c>
    </row>
    <row r="195" spans="1:7" ht="19.5" thickBot="1">
      <c r="A195" s="285"/>
      <c r="B195" s="286" t="s">
        <v>30</v>
      </c>
      <c r="C195" s="286"/>
      <c r="D195" s="287">
        <f>SUM(D191:D194)</f>
        <v>11.5</v>
      </c>
      <c r="E195" s="286"/>
      <c r="F195" s="288">
        <f>SUM(F191:F194)</f>
        <v>3777.8199999999997</v>
      </c>
      <c r="G195" s="289"/>
    </row>
    <row r="196" spans="1:7" ht="19.5" thickBot="1">
      <c r="A196" s="290"/>
      <c r="B196" s="286" t="s">
        <v>31</v>
      </c>
      <c r="C196" s="286"/>
      <c r="D196" s="286"/>
      <c r="E196" s="286"/>
      <c r="F196" s="288">
        <f>F195</f>
        <v>3777.8199999999997</v>
      </c>
      <c r="G196" s="291"/>
    </row>
    <row r="197" spans="1:7" ht="19.5" thickBot="1">
      <c r="A197" s="292">
        <v>6</v>
      </c>
      <c r="B197" s="293" t="s">
        <v>32</v>
      </c>
      <c r="C197" s="287" t="s">
        <v>33</v>
      </c>
      <c r="D197" s="287">
        <v>82</v>
      </c>
      <c r="E197" s="286"/>
      <c r="F197" s="286"/>
      <c r="G197" s="291" t="s">
        <v>34</v>
      </c>
    </row>
    <row r="198" spans="1:7" ht="19.5" thickBot="1">
      <c r="A198" s="296">
        <v>7</v>
      </c>
      <c r="B198" s="297" t="s">
        <v>36</v>
      </c>
      <c r="C198" s="298" t="s">
        <v>33</v>
      </c>
      <c r="D198" s="298">
        <v>1</v>
      </c>
      <c r="E198" s="299"/>
      <c r="F198" s="437">
        <v>3494.2799999999997</v>
      </c>
      <c r="G198" s="300" t="s">
        <v>34</v>
      </c>
    </row>
    <row r="199" spans="1:7" ht="19.5" thickBot="1">
      <c r="A199" s="290"/>
      <c r="B199" s="301" t="s">
        <v>37</v>
      </c>
      <c r="C199" s="286"/>
      <c r="D199" s="286"/>
      <c r="E199" s="286"/>
      <c r="F199" s="302">
        <f>F196+F197+F198</f>
        <v>7272.099999999999</v>
      </c>
      <c r="G199" s="291"/>
    </row>
    <row r="200" spans="1:7" ht="19.5" thickBot="1">
      <c r="A200" s="290"/>
      <c r="B200" s="286" t="s">
        <v>38</v>
      </c>
      <c r="C200" s="286"/>
      <c r="D200" s="286"/>
      <c r="E200" s="286"/>
      <c r="F200" s="288">
        <f>F199*1.18</f>
        <v>8581.078</v>
      </c>
      <c r="G200" s="291"/>
    </row>
    <row r="201" spans="1:7" ht="19.5" thickBot="1">
      <c r="A201" s="200" t="s">
        <v>39</v>
      </c>
      <c r="B201" s="201"/>
      <c r="C201" s="201"/>
      <c r="D201" s="202"/>
      <c r="E201" s="201"/>
      <c r="F201" s="201"/>
      <c r="G201" s="203"/>
    </row>
    <row r="202" spans="1:7" ht="12.75">
      <c r="A202" s="714" t="s">
        <v>4</v>
      </c>
      <c r="B202" s="716" t="s">
        <v>90</v>
      </c>
      <c r="C202" s="718" t="s">
        <v>91</v>
      </c>
      <c r="D202" s="720" t="s">
        <v>92</v>
      </c>
      <c r="E202" s="718" t="s">
        <v>8</v>
      </c>
      <c r="F202" s="718" t="s">
        <v>9</v>
      </c>
      <c r="G202" s="706" t="s">
        <v>10</v>
      </c>
    </row>
    <row r="203" spans="1:7" ht="13.5" thickBot="1">
      <c r="A203" s="715"/>
      <c r="B203" s="717"/>
      <c r="C203" s="719"/>
      <c r="D203" s="721"/>
      <c r="E203" s="719"/>
      <c r="F203" s="719"/>
      <c r="G203" s="707"/>
    </row>
    <row r="204" spans="1:7" ht="19.5" thickBot="1">
      <c r="A204" s="292">
        <v>1</v>
      </c>
      <c r="B204" s="293" t="s">
        <v>68</v>
      </c>
      <c r="C204" s="293"/>
      <c r="D204" s="293"/>
      <c r="E204" s="286"/>
      <c r="F204" s="286"/>
      <c r="G204" s="291"/>
    </row>
    <row r="205" spans="1:7" ht="19.5" thickBot="1">
      <c r="A205" s="427">
        <v>7</v>
      </c>
      <c r="B205" s="428" t="s">
        <v>445</v>
      </c>
      <c r="C205" s="428" t="s">
        <v>22</v>
      </c>
      <c r="D205" s="428">
        <v>2</v>
      </c>
      <c r="E205" s="428">
        <v>519.6</v>
      </c>
      <c r="F205" s="552">
        <v>1039.18</v>
      </c>
      <c r="G205" s="430" t="s">
        <v>446</v>
      </c>
    </row>
    <row r="206" spans="1:7" ht="19.5" thickBot="1">
      <c r="A206" s="176"/>
      <c r="B206" s="286" t="s">
        <v>55</v>
      </c>
      <c r="C206" s="286"/>
      <c r="D206" s="286">
        <f>SUM(D205)</f>
        <v>2</v>
      </c>
      <c r="E206" s="286"/>
      <c r="F206" s="288">
        <f>SUM(F205:F205)</f>
        <v>1039.18</v>
      </c>
      <c r="G206" s="291"/>
    </row>
    <row r="207" spans="1:7" ht="19.5" thickBot="1">
      <c r="A207" s="290"/>
      <c r="B207" s="301" t="s">
        <v>40</v>
      </c>
      <c r="C207" s="286"/>
      <c r="D207" s="286"/>
      <c r="E207" s="286"/>
      <c r="F207" s="302">
        <f>F206</f>
        <v>1039.18</v>
      </c>
      <c r="G207" s="291"/>
    </row>
    <row r="208" spans="1:7" ht="19.5" thickBot="1">
      <c r="A208" s="290"/>
      <c r="B208" s="286" t="s">
        <v>38</v>
      </c>
      <c r="C208" s="286"/>
      <c r="D208" s="286"/>
      <c r="E208" s="286"/>
      <c r="F208" s="288">
        <f>F207*1.18</f>
        <v>1226.2324</v>
      </c>
      <c r="G208" s="291"/>
    </row>
    <row r="209" spans="1:7" ht="18.75">
      <c r="A209" s="187"/>
      <c r="B209" s="187" t="s">
        <v>41</v>
      </c>
      <c r="C209" s="187"/>
      <c r="D209" s="307"/>
      <c r="E209" s="308">
        <f>F207+F199</f>
        <v>8311.279999999999</v>
      </c>
      <c r="F209" s="187"/>
      <c r="G209" s="187"/>
    </row>
    <row r="210" spans="1:7" ht="18.75">
      <c r="A210" s="187"/>
      <c r="B210" s="187" t="s">
        <v>42</v>
      </c>
      <c r="C210" s="187"/>
      <c r="D210" s="307">
        <f>E209*1.18</f>
        <v>9807.310399999998</v>
      </c>
      <c r="E210" s="187"/>
      <c r="F210" s="187"/>
      <c r="G210" s="187"/>
    </row>
    <row r="211" spans="1:7" ht="20.25">
      <c r="A211" s="699" t="s">
        <v>0</v>
      </c>
      <c r="B211" s="699"/>
      <c r="C211" s="699"/>
      <c r="D211" s="699"/>
      <c r="E211" s="699"/>
      <c r="F211" s="699"/>
      <c r="G211" s="699"/>
    </row>
    <row r="212" spans="1:7" ht="20.25">
      <c r="A212" s="731" t="s">
        <v>424</v>
      </c>
      <c r="B212" s="699"/>
      <c r="C212" s="699"/>
      <c r="D212" s="699"/>
      <c r="E212" s="699"/>
      <c r="F212" s="699"/>
      <c r="G212" s="732"/>
    </row>
    <row r="213" spans="1:7" ht="21" thickBot="1">
      <c r="A213" s="699" t="s">
        <v>94</v>
      </c>
      <c r="B213" s="699"/>
      <c r="C213" s="699"/>
      <c r="D213" s="699"/>
      <c r="E213" s="699"/>
      <c r="F213" s="699"/>
      <c r="G213" s="699"/>
    </row>
    <row r="214" spans="1:7" ht="19.5" thickBot="1">
      <c r="A214" s="700" t="s">
        <v>3</v>
      </c>
      <c r="B214" s="701"/>
      <c r="C214" s="701"/>
      <c r="D214" s="701"/>
      <c r="E214" s="701"/>
      <c r="F214" s="701"/>
      <c r="G214" s="702"/>
    </row>
    <row r="215" spans="1:7" ht="18.75">
      <c r="A215" s="104" t="s">
        <v>4</v>
      </c>
      <c r="B215" s="105" t="s">
        <v>5</v>
      </c>
      <c r="C215" s="105" t="s">
        <v>6</v>
      </c>
      <c r="D215" s="105" t="s">
        <v>7</v>
      </c>
      <c r="E215" s="105" t="s">
        <v>8</v>
      </c>
      <c r="F215" s="105" t="s">
        <v>9</v>
      </c>
      <c r="G215" s="106" t="s">
        <v>10</v>
      </c>
    </row>
    <row r="216" spans="1:7" ht="19.5" thickBot="1">
      <c r="A216" s="107"/>
      <c r="B216" s="108" t="s">
        <v>13</v>
      </c>
      <c r="C216" s="108" t="s">
        <v>14</v>
      </c>
      <c r="D216" s="108" t="s">
        <v>15</v>
      </c>
      <c r="E216" s="108"/>
      <c r="F216" s="108"/>
      <c r="G216" s="109"/>
    </row>
    <row r="217" spans="1:7" ht="19.5" thickBot="1">
      <c r="A217" s="219">
        <v>2</v>
      </c>
      <c r="B217" s="697" t="s">
        <v>16</v>
      </c>
      <c r="C217" s="697"/>
      <c r="D217" s="697"/>
      <c r="E217" s="697"/>
      <c r="F217" s="697"/>
      <c r="G217" s="698"/>
    </row>
    <row r="218" spans="1:7" ht="18.75">
      <c r="A218" s="117" t="s">
        <v>178</v>
      </c>
      <c r="B218" s="123" t="s">
        <v>421</v>
      </c>
      <c r="C218" s="124" t="s">
        <v>22</v>
      </c>
      <c r="D218" s="124">
        <v>1</v>
      </c>
      <c r="E218" s="125">
        <v>423.61</v>
      </c>
      <c r="F218" s="126">
        <f aca="true" t="shared" si="0" ref="F218:F223">D218*E218</f>
        <v>423.61</v>
      </c>
      <c r="G218" s="311" t="s">
        <v>447</v>
      </c>
    </row>
    <row r="219" spans="1:7" ht="18.75">
      <c r="A219" s="117" t="s">
        <v>305</v>
      </c>
      <c r="B219" s="123" t="s">
        <v>421</v>
      </c>
      <c r="C219" s="124" t="s">
        <v>22</v>
      </c>
      <c r="D219" s="124">
        <v>2</v>
      </c>
      <c r="E219" s="125">
        <v>560.01</v>
      </c>
      <c r="F219" s="126">
        <f t="shared" si="0"/>
        <v>1120.02</v>
      </c>
      <c r="G219" s="311" t="s">
        <v>448</v>
      </c>
    </row>
    <row r="220" spans="1:7" ht="18.75">
      <c r="A220" s="117" t="s">
        <v>307</v>
      </c>
      <c r="B220" s="123" t="s">
        <v>421</v>
      </c>
      <c r="C220" s="124" t="s">
        <v>49</v>
      </c>
      <c r="D220" s="124">
        <v>2.1</v>
      </c>
      <c r="E220" s="125">
        <v>128.59</v>
      </c>
      <c r="F220" s="126">
        <f t="shared" si="0"/>
        <v>270.03900000000004</v>
      </c>
      <c r="G220" s="343" t="s">
        <v>449</v>
      </c>
    </row>
    <row r="221" spans="1:7" ht="18.75">
      <c r="A221" s="117" t="s">
        <v>168</v>
      </c>
      <c r="B221" s="123" t="s">
        <v>421</v>
      </c>
      <c r="C221" s="124" t="s">
        <v>19</v>
      </c>
      <c r="D221" s="124">
        <f>0.77+1.03+0.7</f>
        <v>2.5</v>
      </c>
      <c r="E221" s="125">
        <v>1016.43</v>
      </c>
      <c r="F221" s="126">
        <f t="shared" si="0"/>
        <v>2541.075</v>
      </c>
      <c r="G221" s="311" t="s">
        <v>450</v>
      </c>
    </row>
    <row r="222" spans="1:7" ht="18.75">
      <c r="A222" s="117" t="s">
        <v>170</v>
      </c>
      <c r="B222" s="123" t="s">
        <v>421</v>
      </c>
      <c r="C222" s="124" t="s">
        <v>19</v>
      </c>
      <c r="D222" s="124">
        <f>0.2*5</f>
        <v>1</v>
      </c>
      <c r="E222" s="125">
        <v>1016.43</v>
      </c>
      <c r="F222" s="126">
        <f t="shared" si="0"/>
        <v>1016.43</v>
      </c>
      <c r="G222" s="311" t="s">
        <v>451</v>
      </c>
    </row>
    <row r="223" spans="1:7" ht="19.5" thickBot="1">
      <c r="A223" s="117" t="s">
        <v>262</v>
      </c>
      <c r="B223" s="123" t="s">
        <v>421</v>
      </c>
      <c r="C223" s="124" t="s">
        <v>19</v>
      </c>
      <c r="D223" s="124">
        <f>0.4+1.4+1.76+1.7</f>
        <v>5.26</v>
      </c>
      <c r="E223" s="125">
        <v>1016.43</v>
      </c>
      <c r="F223" s="126">
        <f t="shared" si="0"/>
        <v>5346.421799999999</v>
      </c>
      <c r="G223" s="311" t="s">
        <v>452</v>
      </c>
    </row>
    <row r="224" spans="1:7" ht="19.5" thickBot="1">
      <c r="A224" s="214"/>
      <c r="B224" s="215" t="s">
        <v>30</v>
      </c>
      <c r="C224" s="216" t="s">
        <v>22</v>
      </c>
      <c r="D224" s="229"/>
      <c r="E224" s="215"/>
      <c r="F224" s="217">
        <f>SUM(F218:F223)</f>
        <v>10717.5958</v>
      </c>
      <c r="G224" s="218"/>
    </row>
    <row r="225" spans="1:7" ht="19.5" thickBot="1">
      <c r="A225" s="316"/>
      <c r="B225" s="317" t="s">
        <v>31</v>
      </c>
      <c r="C225" s="317"/>
      <c r="D225" s="193"/>
      <c r="E225" s="317"/>
      <c r="F225" s="195">
        <f>F224</f>
        <v>10717.5958</v>
      </c>
      <c r="G225" s="318"/>
    </row>
    <row r="226" spans="1:7" ht="19.5" thickBot="1">
      <c r="A226" s="319">
        <v>5</v>
      </c>
      <c r="B226" s="320" t="s">
        <v>32</v>
      </c>
      <c r="C226" s="321" t="s">
        <v>33</v>
      </c>
      <c r="D226" s="452">
        <v>17</v>
      </c>
      <c r="E226" s="322"/>
      <c r="F226" s="323">
        <v>13216</v>
      </c>
      <c r="G226" s="324" t="s">
        <v>34</v>
      </c>
    </row>
    <row r="227" spans="1:7" ht="19.5" thickBot="1">
      <c r="A227" s="148">
        <v>6</v>
      </c>
      <c r="B227" s="149" t="s">
        <v>36</v>
      </c>
      <c r="C227" s="150" t="s">
        <v>33</v>
      </c>
      <c r="D227" s="197">
        <v>13</v>
      </c>
      <c r="E227" s="197"/>
      <c r="F227" s="199">
        <v>10259.63</v>
      </c>
      <c r="G227" s="153" t="s">
        <v>34</v>
      </c>
    </row>
    <row r="228" spans="1:7" ht="19.5" thickBot="1">
      <c r="A228" s="154"/>
      <c r="B228" s="155" t="s">
        <v>37</v>
      </c>
      <c r="C228" s="156"/>
      <c r="D228" s="156"/>
      <c r="E228" s="157"/>
      <c r="F228" s="158">
        <f>F225+F226+F227</f>
        <v>34193.2258</v>
      </c>
      <c r="G228" s="159"/>
    </row>
    <row r="229" spans="1:7" ht="19.5" thickBot="1">
      <c r="A229" s="160"/>
      <c r="B229" s="161" t="s">
        <v>38</v>
      </c>
      <c r="C229" s="162"/>
      <c r="D229" s="162"/>
      <c r="E229" s="163"/>
      <c r="F229" s="164">
        <f>F228*1.18</f>
        <v>40348.006444</v>
      </c>
      <c r="G229" s="165"/>
    </row>
    <row r="230" spans="1:7" ht="19.5" thickBot="1">
      <c r="A230" s="200" t="s">
        <v>39</v>
      </c>
      <c r="B230" s="201"/>
      <c r="C230" s="201"/>
      <c r="D230" s="202"/>
      <c r="E230" s="201"/>
      <c r="F230" s="201"/>
      <c r="G230" s="203"/>
    </row>
    <row r="231" spans="1:7" ht="18.75">
      <c r="A231" s="204" t="s">
        <v>4</v>
      </c>
      <c r="B231" s="205" t="s">
        <v>5</v>
      </c>
      <c r="C231" s="205" t="s">
        <v>6</v>
      </c>
      <c r="D231" s="205" t="s">
        <v>7</v>
      </c>
      <c r="E231" s="205" t="s">
        <v>8</v>
      </c>
      <c r="F231" s="205" t="s">
        <v>9</v>
      </c>
      <c r="G231" s="206" t="s">
        <v>10</v>
      </c>
    </row>
    <row r="232" spans="1:7" ht="19.5" thickBot="1">
      <c r="A232" s="204"/>
      <c r="B232" s="205" t="s">
        <v>13</v>
      </c>
      <c r="C232" s="205" t="s">
        <v>14</v>
      </c>
      <c r="D232" s="205" t="s">
        <v>15</v>
      </c>
      <c r="E232" s="205"/>
      <c r="F232" s="205"/>
      <c r="G232" s="241"/>
    </row>
    <row r="233" spans="1:7" ht="19.5" thickBot="1">
      <c r="A233" s="141">
        <v>2</v>
      </c>
      <c r="B233" s="780" t="s">
        <v>112</v>
      </c>
      <c r="C233" s="780"/>
      <c r="D233" s="780"/>
      <c r="E233" s="780"/>
      <c r="F233" s="780"/>
      <c r="G233" s="781"/>
    </row>
    <row r="234" spans="1:7" ht="18.75">
      <c r="A234" s="408">
        <v>1</v>
      </c>
      <c r="B234" s="409" t="s">
        <v>421</v>
      </c>
      <c r="C234" s="410" t="s">
        <v>19</v>
      </c>
      <c r="D234" s="410">
        <v>19.92</v>
      </c>
      <c r="E234" s="409">
        <v>344.61</v>
      </c>
      <c r="F234" s="413">
        <f>D234*E234</f>
        <v>6864.631200000001</v>
      </c>
      <c r="G234" s="414" t="s">
        <v>453</v>
      </c>
    </row>
    <row r="235" spans="1:7" ht="19.5" thickBot="1">
      <c r="A235" s="208">
        <v>2</v>
      </c>
      <c r="B235" s="209" t="s">
        <v>421</v>
      </c>
      <c r="C235" s="210" t="s">
        <v>19</v>
      </c>
      <c r="D235" s="210">
        <v>4.14</v>
      </c>
      <c r="E235" s="209">
        <v>344.61</v>
      </c>
      <c r="F235" s="212">
        <f>D235*E235</f>
        <v>1426.6853999999998</v>
      </c>
      <c r="G235" s="213" t="s">
        <v>454</v>
      </c>
    </row>
    <row r="236" spans="1:7" ht="19.5" thickBot="1">
      <c r="A236" s="214"/>
      <c r="B236" s="215" t="s">
        <v>55</v>
      </c>
      <c r="C236" s="216" t="s">
        <v>19</v>
      </c>
      <c r="D236" s="216">
        <f>SUM(D234:D235)</f>
        <v>24.060000000000002</v>
      </c>
      <c r="E236" s="215"/>
      <c r="F236" s="217">
        <f>SUM(F234:F235)</f>
        <v>8291.3166</v>
      </c>
      <c r="G236" s="218"/>
    </row>
    <row r="237" spans="1:7" ht="19.5" thickBot="1">
      <c r="A237" s="456">
        <v>3</v>
      </c>
      <c r="B237" s="725" t="s">
        <v>210</v>
      </c>
      <c r="C237" s="725"/>
      <c r="D237" s="725"/>
      <c r="E237" s="725"/>
      <c r="F237" s="725"/>
      <c r="G237" s="726"/>
    </row>
    <row r="238" spans="1:7" ht="18.75">
      <c r="A238" s="269">
        <v>1</v>
      </c>
      <c r="B238" s="270" t="s">
        <v>421</v>
      </c>
      <c r="C238" s="271" t="s">
        <v>19</v>
      </c>
      <c r="D238" s="271">
        <v>4.01</v>
      </c>
      <c r="E238" s="270">
        <v>196.06</v>
      </c>
      <c r="F238" s="274">
        <f>D238*E238</f>
        <v>786.2006</v>
      </c>
      <c r="G238" s="561" t="s">
        <v>455</v>
      </c>
    </row>
    <row r="239" spans="1:7" ht="19.5" thickBot="1">
      <c r="A239" s="208">
        <v>2</v>
      </c>
      <c r="B239" s="209" t="s">
        <v>421</v>
      </c>
      <c r="C239" s="210" t="s">
        <v>19</v>
      </c>
      <c r="D239" s="210">
        <v>1</v>
      </c>
      <c r="E239" s="209">
        <v>1181.126</v>
      </c>
      <c r="F239" s="378">
        <f>D239*E239</f>
        <v>1181.126</v>
      </c>
      <c r="G239" s="457" t="s">
        <v>456</v>
      </c>
    </row>
    <row r="240" spans="1:7" ht="19.5" thickBot="1">
      <c r="A240" s="331"/>
      <c r="B240" s="332" t="s">
        <v>55</v>
      </c>
      <c r="C240" s="332"/>
      <c r="D240" s="332"/>
      <c r="E240" s="332"/>
      <c r="F240" s="217">
        <f>SUM(F238:F239)</f>
        <v>1967.3265999999999</v>
      </c>
      <c r="G240" s="333"/>
    </row>
    <row r="241" spans="1:7" ht="19.5" thickBot="1">
      <c r="A241" s="334"/>
      <c r="B241" s="335" t="s">
        <v>40</v>
      </c>
      <c r="C241" s="336"/>
      <c r="D241" s="336"/>
      <c r="E241" s="335"/>
      <c r="F241" s="337">
        <f>F240+F236</f>
        <v>10258.6432</v>
      </c>
      <c r="G241" s="338"/>
    </row>
    <row r="242" spans="1:7" ht="19.5" thickBot="1">
      <c r="A242" s="181"/>
      <c r="B242" s="182" t="s">
        <v>38</v>
      </c>
      <c r="C242" s="183"/>
      <c r="D242" s="183"/>
      <c r="E242" s="182"/>
      <c r="F242" s="184">
        <f>F241*1.18</f>
        <v>12105.198976</v>
      </c>
      <c r="G242" s="185"/>
    </row>
    <row r="243" spans="1:7" ht="18.75">
      <c r="A243" s="186"/>
      <c r="B243" s="187" t="s">
        <v>41</v>
      </c>
      <c r="C243" s="186"/>
      <c r="D243" s="188">
        <f>F228+F241</f>
        <v>44451.869</v>
      </c>
      <c r="E243" s="188"/>
      <c r="F243" s="188"/>
      <c r="G243" s="189"/>
    </row>
    <row r="244" spans="1:7" ht="18.75">
      <c r="A244" s="186"/>
      <c r="B244" s="187" t="s">
        <v>42</v>
      </c>
      <c r="C244" s="186"/>
      <c r="D244" s="696">
        <f>D243*1.18</f>
        <v>52453.20542</v>
      </c>
      <c r="E244" s="696"/>
      <c r="F244" s="696"/>
      <c r="G244" s="189"/>
    </row>
    <row r="245" spans="1:7" ht="20.25">
      <c r="A245" s="699" t="s">
        <v>0</v>
      </c>
      <c r="B245" s="699"/>
      <c r="C245" s="699"/>
      <c r="D245" s="699"/>
      <c r="E245" s="699"/>
      <c r="F245" s="699"/>
      <c r="G245" s="699"/>
    </row>
    <row r="246" spans="1:7" ht="20.25">
      <c r="A246" s="731" t="s">
        <v>424</v>
      </c>
      <c r="B246" s="699"/>
      <c r="C246" s="699"/>
      <c r="D246" s="699"/>
      <c r="E246" s="699"/>
      <c r="F246" s="699"/>
      <c r="G246" s="732"/>
    </row>
    <row r="247" spans="1:7" ht="21" thickBot="1">
      <c r="A247" s="699" t="s">
        <v>100</v>
      </c>
      <c r="B247" s="699"/>
      <c r="C247" s="699"/>
      <c r="D247" s="699"/>
      <c r="E247" s="699"/>
      <c r="F247" s="699"/>
      <c r="G247" s="699"/>
    </row>
    <row r="248" spans="1:7" ht="19.5" thickBot="1">
      <c r="A248" s="700" t="s">
        <v>3</v>
      </c>
      <c r="B248" s="701"/>
      <c r="C248" s="701"/>
      <c r="D248" s="701"/>
      <c r="E248" s="701"/>
      <c r="F248" s="701"/>
      <c r="G248" s="702"/>
    </row>
    <row r="249" spans="1:7" ht="18.75">
      <c r="A249" s="104" t="s">
        <v>4</v>
      </c>
      <c r="B249" s="105" t="s">
        <v>5</v>
      </c>
      <c r="C249" s="105" t="s">
        <v>6</v>
      </c>
      <c r="D249" s="105" t="s">
        <v>7</v>
      </c>
      <c r="E249" s="105" t="s">
        <v>8</v>
      </c>
      <c r="F249" s="105" t="s">
        <v>9</v>
      </c>
      <c r="G249" s="106" t="s">
        <v>10</v>
      </c>
    </row>
    <row r="250" spans="1:7" ht="19.5" thickBot="1">
      <c r="A250" s="339"/>
      <c r="B250" s="340" t="s">
        <v>13</v>
      </c>
      <c r="C250" s="340" t="s">
        <v>14</v>
      </c>
      <c r="D250" s="340" t="s">
        <v>15</v>
      </c>
      <c r="E250" s="340"/>
      <c r="F250" s="340"/>
      <c r="G250" s="341"/>
    </row>
    <row r="251" spans="1:7" ht="19.5" thickBot="1">
      <c r="A251" s="219">
        <v>1</v>
      </c>
      <c r="B251" s="697" t="s">
        <v>457</v>
      </c>
      <c r="C251" s="697"/>
      <c r="D251" s="697"/>
      <c r="E251" s="697"/>
      <c r="F251" s="697"/>
      <c r="G251" s="698"/>
    </row>
    <row r="252" spans="1:7" ht="19.5" thickBot="1">
      <c r="A252" s="630">
        <v>1</v>
      </c>
      <c r="B252" s="631" t="s">
        <v>445</v>
      </c>
      <c r="C252" s="632" t="s">
        <v>49</v>
      </c>
      <c r="D252" s="632">
        <v>82</v>
      </c>
      <c r="E252" s="632">
        <v>447</v>
      </c>
      <c r="F252" s="633">
        <f>D252*E252</f>
        <v>36654</v>
      </c>
      <c r="G252" s="634" t="s">
        <v>458</v>
      </c>
    </row>
    <row r="253" spans="1:7" ht="19.5" thickBot="1">
      <c r="A253" s="345"/>
      <c r="B253" s="346" t="s">
        <v>30</v>
      </c>
      <c r="C253" s="143" t="s">
        <v>49</v>
      </c>
      <c r="D253" s="347">
        <f>SUM(D252)</f>
        <v>82</v>
      </c>
      <c r="E253" s="635"/>
      <c r="F253" s="348">
        <f>SUM(F252)</f>
        <v>36654</v>
      </c>
      <c r="G253" s="349"/>
    </row>
    <row r="254" spans="1:7" ht="19.5" thickBot="1">
      <c r="A254" s="219">
        <v>2</v>
      </c>
      <c r="B254" s="697" t="s">
        <v>16</v>
      </c>
      <c r="C254" s="697"/>
      <c r="D254" s="697"/>
      <c r="E254" s="697"/>
      <c r="F254" s="697"/>
      <c r="G254" s="698"/>
    </row>
    <row r="255" spans="1:7" ht="18.75">
      <c r="A255" s="117" t="s">
        <v>285</v>
      </c>
      <c r="B255" s="125" t="s">
        <v>421</v>
      </c>
      <c r="C255" s="124" t="s">
        <v>22</v>
      </c>
      <c r="D255" s="228">
        <v>3</v>
      </c>
      <c r="E255" s="125">
        <v>698.48</v>
      </c>
      <c r="F255" s="126">
        <f>D255*E255</f>
        <v>2095.44</v>
      </c>
      <c r="G255" s="311" t="s">
        <v>459</v>
      </c>
    </row>
    <row r="256" spans="1:7" ht="18.75">
      <c r="A256" s="117" t="s">
        <v>287</v>
      </c>
      <c r="B256" s="125" t="s">
        <v>421</v>
      </c>
      <c r="C256" s="124" t="s">
        <v>22</v>
      </c>
      <c r="D256" s="124">
        <v>2</v>
      </c>
      <c r="E256" s="125">
        <v>273.67</v>
      </c>
      <c r="F256" s="126">
        <f>D256*E256</f>
        <v>547.34</v>
      </c>
      <c r="G256" s="311" t="s">
        <v>460</v>
      </c>
    </row>
    <row r="257" spans="1:7" ht="18.75">
      <c r="A257" s="117" t="s">
        <v>289</v>
      </c>
      <c r="B257" s="125" t="s">
        <v>421</v>
      </c>
      <c r="C257" s="124" t="s">
        <v>49</v>
      </c>
      <c r="D257" s="124">
        <v>1.6</v>
      </c>
      <c r="E257" s="125">
        <v>104.54</v>
      </c>
      <c r="F257" s="126">
        <f>D257*E257</f>
        <v>167.264</v>
      </c>
      <c r="G257" s="311" t="s">
        <v>461</v>
      </c>
    </row>
    <row r="258" spans="1:7" ht="18.75">
      <c r="A258" s="117" t="s">
        <v>292</v>
      </c>
      <c r="B258" s="125" t="s">
        <v>421</v>
      </c>
      <c r="C258" s="124" t="s">
        <v>19</v>
      </c>
      <c r="D258" s="124">
        <v>1.3</v>
      </c>
      <c r="E258" s="125">
        <v>1016.43</v>
      </c>
      <c r="F258" s="126">
        <f>D258*E258</f>
        <v>1321.359</v>
      </c>
      <c r="G258" s="311" t="s">
        <v>462</v>
      </c>
    </row>
    <row r="259" spans="1:7" ht="19.5" thickBot="1">
      <c r="A259" s="117" t="s">
        <v>277</v>
      </c>
      <c r="B259" s="125" t="s">
        <v>421</v>
      </c>
      <c r="C259" s="124" t="s">
        <v>22</v>
      </c>
      <c r="D259" s="124">
        <v>1</v>
      </c>
      <c r="E259" s="125">
        <v>423.61</v>
      </c>
      <c r="F259" s="126">
        <f>D259*E259</f>
        <v>423.61</v>
      </c>
      <c r="G259" s="311" t="s">
        <v>463</v>
      </c>
    </row>
    <row r="260" spans="1:7" ht="19.5" thickBot="1">
      <c r="A260" s="345"/>
      <c r="B260" s="346" t="s">
        <v>30</v>
      </c>
      <c r="C260" s="143" t="s">
        <v>22</v>
      </c>
      <c r="D260" s="347"/>
      <c r="E260" s="346"/>
      <c r="F260" s="348">
        <f>SUM(F255:F259)</f>
        <v>4555.013</v>
      </c>
      <c r="G260" s="349"/>
    </row>
    <row r="261" spans="1:7" ht="19.5" thickBot="1">
      <c r="A261" s="350"/>
      <c r="B261" s="351" t="s">
        <v>31</v>
      </c>
      <c r="C261" s="351"/>
      <c r="D261" s="143"/>
      <c r="E261" s="351"/>
      <c r="F261" s="348">
        <f>F260+F253</f>
        <v>41209.013</v>
      </c>
      <c r="G261" s="352"/>
    </row>
    <row r="262" spans="1:7" ht="19.5" thickBot="1">
      <c r="A262" s="353">
        <v>4</v>
      </c>
      <c r="B262" s="320" t="s">
        <v>32</v>
      </c>
      <c r="C262" s="321" t="s">
        <v>33</v>
      </c>
      <c r="D262" s="496">
        <v>5</v>
      </c>
      <c r="E262" s="354"/>
      <c r="F262" s="355">
        <v>3368.1035</v>
      </c>
      <c r="G262" s="324" t="s">
        <v>34</v>
      </c>
    </row>
    <row r="263" spans="1:7" ht="19.5" thickBot="1">
      <c r="A263" s="148">
        <v>5</v>
      </c>
      <c r="B263" s="149" t="s">
        <v>36</v>
      </c>
      <c r="C263" s="150" t="s">
        <v>33</v>
      </c>
      <c r="D263" s="356"/>
      <c r="E263" s="356"/>
      <c r="F263" s="357">
        <v>2931.894</v>
      </c>
      <c r="G263" s="153" t="s">
        <v>34</v>
      </c>
    </row>
    <row r="264" spans="1:7" ht="19.5" thickBot="1">
      <c r="A264" s="154"/>
      <c r="B264" s="155" t="s">
        <v>37</v>
      </c>
      <c r="C264" s="156"/>
      <c r="D264" s="156"/>
      <c r="E264" s="157"/>
      <c r="F264" s="158">
        <f>F261+F262+F263</f>
        <v>47509.0105</v>
      </c>
      <c r="G264" s="159"/>
    </row>
    <row r="265" spans="1:7" ht="19.5" thickBot="1">
      <c r="A265" s="160"/>
      <c r="B265" s="161" t="s">
        <v>38</v>
      </c>
      <c r="C265" s="162"/>
      <c r="D265" s="162"/>
      <c r="E265" s="163"/>
      <c r="F265" s="164">
        <f>F264*1.18</f>
        <v>56060.63238999999</v>
      </c>
      <c r="G265" s="165"/>
    </row>
    <row r="266" spans="1:7" ht="19.5" thickBot="1">
      <c r="A266" s="200" t="s">
        <v>39</v>
      </c>
      <c r="B266" s="201"/>
      <c r="C266" s="201"/>
      <c r="D266" s="202"/>
      <c r="E266" s="201"/>
      <c r="F266" s="201"/>
      <c r="G266" s="203"/>
    </row>
    <row r="267" spans="1:7" ht="18.75">
      <c r="A267" s="204" t="s">
        <v>4</v>
      </c>
      <c r="B267" s="205" t="s">
        <v>5</v>
      </c>
      <c r="C267" s="205" t="s">
        <v>6</v>
      </c>
      <c r="D267" s="205" t="s">
        <v>7</v>
      </c>
      <c r="E267" s="205" t="s">
        <v>8</v>
      </c>
      <c r="F267" s="205" t="s">
        <v>9</v>
      </c>
      <c r="G267" s="206" t="s">
        <v>10</v>
      </c>
    </row>
    <row r="268" spans="1:7" ht="18.75">
      <c r="A268" s="204"/>
      <c r="B268" s="205" t="s">
        <v>13</v>
      </c>
      <c r="C268" s="205" t="s">
        <v>14</v>
      </c>
      <c r="D268" s="205" t="s">
        <v>15</v>
      </c>
      <c r="E268" s="205"/>
      <c r="F268" s="205"/>
      <c r="G268" s="241"/>
    </row>
    <row r="269" spans="1:7" ht="19.5" thickBot="1">
      <c r="A269" s="358"/>
      <c r="B269" s="359" t="s">
        <v>40</v>
      </c>
      <c r="C269" s="360"/>
      <c r="D269" s="360"/>
      <c r="E269" s="359"/>
      <c r="F269" s="361">
        <v>0</v>
      </c>
      <c r="G269" s="362"/>
    </row>
    <row r="270" spans="1:7" ht="19.5" thickBot="1">
      <c r="A270" s="181"/>
      <c r="B270" s="182" t="s">
        <v>38</v>
      </c>
      <c r="C270" s="183"/>
      <c r="D270" s="183"/>
      <c r="E270" s="182"/>
      <c r="F270" s="184">
        <f>F269*1.18</f>
        <v>0</v>
      </c>
      <c r="G270" s="185"/>
    </row>
    <row r="271" spans="1:7" ht="18.75">
      <c r="A271" s="186"/>
      <c r="B271" s="187" t="s">
        <v>41</v>
      </c>
      <c r="C271" s="186"/>
      <c r="D271" s="188">
        <f>F264+F269</f>
        <v>47509.0105</v>
      </c>
      <c r="E271" s="188"/>
      <c r="F271" s="188"/>
      <c r="G271" s="189"/>
    </row>
    <row r="272" spans="1:7" ht="18.75">
      <c r="A272" s="186"/>
      <c r="B272" s="187" t="s">
        <v>42</v>
      </c>
      <c r="C272" s="186"/>
      <c r="D272" s="696">
        <f>D271*1.18</f>
        <v>56060.63238999999</v>
      </c>
      <c r="E272" s="696"/>
      <c r="F272" s="696"/>
      <c r="G272" s="189"/>
    </row>
    <row r="273" spans="1:7" ht="20.25">
      <c r="A273" s="699" t="s">
        <v>0</v>
      </c>
      <c r="B273" s="699"/>
      <c r="C273" s="699"/>
      <c r="D273" s="699"/>
      <c r="E273" s="699"/>
      <c r="F273" s="699"/>
      <c r="G273" s="699"/>
    </row>
    <row r="274" spans="1:7" ht="20.25">
      <c r="A274" s="731" t="s">
        <v>424</v>
      </c>
      <c r="B274" s="699"/>
      <c r="C274" s="699"/>
      <c r="D274" s="699"/>
      <c r="E274" s="699"/>
      <c r="F274" s="699"/>
      <c r="G274" s="732"/>
    </row>
    <row r="275" spans="1:7" ht="21" thickBot="1">
      <c r="A275" s="699" t="s">
        <v>111</v>
      </c>
      <c r="B275" s="699"/>
      <c r="C275" s="699"/>
      <c r="D275" s="699"/>
      <c r="E275" s="699"/>
      <c r="F275" s="699"/>
      <c r="G275" s="699"/>
    </row>
    <row r="276" spans="1:7" ht="19.5" thickBot="1">
      <c r="A276" s="700" t="s">
        <v>3</v>
      </c>
      <c r="B276" s="701"/>
      <c r="C276" s="701"/>
      <c r="D276" s="701"/>
      <c r="E276" s="701"/>
      <c r="F276" s="701"/>
      <c r="G276" s="702"/>
    </row>
    <row r="277" spans="1:7" ht="18.75">
      <c r="A277" s="104" t="s">
        <v>4</v>
      </c>
      <c r="B277" s="105" t="s">
        <v>5</v>
      </c>
      <c r="C277" s="105" t="s">
        <v>6</v>
      </c>
      <c r="D277" s="105" t="s">
        <v>7</v>
      </c>
      <c r="E277" s="105" t="s">
        <v>8</v>
      </c>
      <c r="F277" s="105" t="s">
        <v>9</v>
      </c>
      <c r="G277" s="106" t="s">
        <v>10</v>
      </c>
    </row>
    <row r="278" spans="1:7" ht="19.5" thickBot="1">
      <c r="A278" s="107"/>
      <c r="B278" s="108" t="s">
        <v>13</v>
      </c>
      <c r="C278" s="108" t="s">
        <v>14</v>
      </c>
      <c r="D278" s="108" t="s">
        <v>15</v>
      </c>
      <c r="E278" s="108"/>
      <c r="F278" s="108"/>
      <c r="G278" s="109"/>
    </row>
    <row r="279" spans="1:7" ht="19.5" thickBot="1">
      <c r="A279" s="363">
        <v>2</v>
      </c>
      <c r="B279" s="142" t="s">
        <v>32</v>
      </c>
      <c r="C279" s="143" t="s">
        <v>33</v>
      </c>
      <c r="D279" s="364">
        <v>11</v>
      </c>
      <c r="E279" s="356"/>
      <c r="F279" s="198">
        <v>9445.127700000001</v>
      </c>
      <c r="G279" s="147" t="s">
        <v>34</v>
      </c>
    </row>
    <row r="280" spans="1:7" ht="19.5" thickBot="1">
      <c r="A280" s="148">
        <v>3</v>
      </c>
      <c r="B280" s="149" t="s">
        <v>36</v>
      </c>
      <c r="C280" s="150" t="s">
        <v>33</v>
      </c>
      <c r="D280" s="356"/>
      <c r="E280" s="356"/>
      <c r="F280" s="198">
        <v>1768.3400000000001</v>
      </c>
      <c r="G280" s="153" t="s">
        <v>34</v>
      </c>
    </row>
    <row r="281" spans="1:7" ht="19.5" thickBot="1">
      <c r="A281" s="154"/>
      <c r="B281" s="155" t="s">
        <v>37</v>
      </c>
      <c r="C281" s="156"/>
      <c r="D281" s="156"/>
      <c r="E281" s="157"/>
      <c r="F281" s="158">
        <f>F279+F280</f>
        <v>11213.467700000001</v>
      </c>
      <c r="G281" s="159"/>
    </row>
    <row r="282" spans="1:7" ht="19.5" thickBot="1">
      <c r="A282" s="160"/>
      <c r="B282" s="161" t="s">
        <v>38</v>
      </c>
      <c r="C282" s="162"/>
      <c r="D282" s="162"/>
      <c r="E282" s="163"/>
      <c r="F282" s="164">
        <f>F281*1.18</f>
        <v>13231.891886000001</v>
      </c>
      <c r="G282" s="165"/>
    </row>
    <row r="283" spans="1:7" ht="19.5" thickBot="1">
      <c r="A283" s="365" t="s">
        <v>39</v>
      </c>
      <c r="B283" s="366"/>
      <c r="C283" s="366"/>
      <c r="D283" s="367"/>
      <c r="E283" s="366"/>
      <c r="F283" s="366"/>
      <c r="G283" s="165"/>
    </row>
    <row r="284" spans="1:7" ht="18.75">
      <c r="A284" s="204" t="s">
        <v>4</v>
      </c>
      <c r="B284" s="205" t="s">
        <v>5</v>
      </c>
      <c r="C284" s="205" t="s">
        <v>6</v>
      </c>
      <c r="D284" s="205" t="s">
        <v>7</v>
      </c>
      <c r="E284" s="205" t="s">
        <v>8</v>
      </c>
      <c r="F284" s="205" t="s">
        <v>9</v>
      </c>
      <c r="G284" s="206" t="s">
        <v>10</v>
      </c>
    </row>
    <row r="285" spans="1:7" ht="19.5" thickBot="1">
      <c r="A285" s="204"/>
      <c r="B285" s="205" t="s">
        <v>13</v>
      </c>
      <c r="C285" s="205" t="s">
        <v>14</v>
      </c>
      <c r="D285" s="205" t="s">
        <v>15</v>
      </c>
      <c r="E285" s="205"/>
      <c r="F285" s="205"/>
      <c r="G285" s="241"/>
    </row>
    <row r="286" spans="1:7" ht="19.5" thickBot="1">
      <c r="A286" s="375">
        <v>3</v>
      </c>
      <c r="B286" s="691" t="s">
        <v>116</v>
      </c>
      <c r="C286" s="691"/>
      <c r="D286" s="691"/>
      <c r="E286" s="691"/>
      <c r="F286" s="691"/>
      <c r="G286" s="692"/>
    </row>
    <row r="287" spans="1:7" ht="19.5" thickBot="1">
      <c r="A287" s="124"/>
      <c r="B287" s="381" t="s">
        <v>117</v>
      </c>
      <c r="C287" s="124" t="s">
        <v>19</v>
      </c>
      <c r="D287" s="124">
        <v>23.75</v>
      </c>
      <c r="E287" s="377">
        <v>1016.43</v>
      </c>
      <c r="F287" s="382">
        <f>D287*E287</f>
        <v>24140.212499999998</v>
      </c>
      <c r="G287" s="381" t="s">
        <v>118</v>
      </c>
    </row>
    <row r="288" spans="1:7" ht="19.5" thickBot="1">
      <c r="A288" s="380"/>
      <c r="B288" s="693" t="s">
        <v>55</v>
      </c>
      <c r="C288" s="694"/>
      <c r="D288" s="694"/>
      <c r="E288" s="695"/>
      <c r="F288" s="348">
        <f>SUM(F287)</f>
        <v>24140.212499999998</v>
      </c>
      <c r="G288" s="333"/>
    </row>
    <row r="289" spans="1:7" ht="19.5" thickBot="1">
      <c r="A289" s="358"/>
      <c r="B289" s="359" t="s">
        <v>40</v>
      </c>
      <c r="C289" s="360"/>
      <c r="D289" s="360"/>
      <c r="E289" s="359"/>
      <c r="F289" s="361">
        <f>F288</f>
        <v>24140.212499999998</v>
      </c>
      <c r="G289" s="362"/>
    </row>
    <row r="290" spans="1:7" ht="19.5" thickBot="1">
      <c r="A290" s="181"/>
      <c r="B290" s="182" t="s">
        <v>38</v>
      </c>
      <c r="C290" s="183"/>
      <c r="D290" s="183"/>
      <c r="E290" s="182"/>
      <c r="F290" s="184">
        <f>F289*1.18</f>
        <v>28485.450749999996</v>
      </c>
      <c r="G290" s="185"/>
    </row>
    <row r="291" spans="1:7" ht="18.75">
      <c r="A291" s="186"/>
      <c r="B291" s="187" t="s">
        <v>41</v>
      </c>
      <c r="C291" s="186"/>
      <c r="D291" s="188">
        <f>F281+F289</f>
        <v>35353.6802</v>
      </c>
      <c r="E291" s="188"/>
      <c r="F291" s="188"/>
      <c r="G291" s="189"/>
    </row>
    <row r="292" spans="1:7" ht="18.75">
      <c r="A292" s="186"/>
      <c r="B292" s="187" t="s">
        <v>42</v>
      </c>
      <c r="C292" s="186"/>
      <c r="D292" s="696">
        <f>D291*1.18</f>
        <v>41717.342636</v>
      </c>
      <c r="E292" s="696"/>
      <c r="F292" s="696"/>
      <c r="G292" s="189"/>
    </row>
    <row r="293" ht="13.5" thickBot="1"/>
    <row r="294" spans="1:7" ht="27.75" customHeight="1">
      <c r="A294" s="383"/>
      <c r="B294" s="384" t="s">
        <v>119</v>
      </c>
      <c r="C294" s="385"/>
      <c r="D294" s="385"/>
      <c r="E294" s="385"/>
      <c r="F294" s="386">
        <f>D291+D271+D243+E209+D182+D166+D143+D115+E92+E73+D50+D28</f>
        <v>656268.8090000001</v>
      </c>
      <c r="G294" s="387"/>
    </row>
    <row r="295" spans="1:7" ht="27" customHeight="1" thickBot="1">
      <c r="A295" s="388"/>
      <c r="B295" s="389" t="s">
        <v>120</v>
      </c>
      <c r="C295" s="390"/>
      <c r="D295" s="390"/>
      <c r="E295" s="390"/>
      <c r="F295" s="391">
        <f>F294*1.18</f>
        <v>774397.1946200001</v>
      </c>
      <c r="G295" s="392"/>
    </row>
    <row r="296" spans="1:7" ht="27.75" customHeight="1" thickBot="1">
      <c r="A296" s="393"/>
      <c r="B296" s="394" t="s">
        <v>121</v>
      </c>
      <c r="C296" s="395"/>
      <c r="D296" s="395"/>
      <c r="E296" s="395"/>
      <c r="F296" s="396">
        <f>F294*1.065</f>
        <v>698926.2815850001</v>
      </c>
      <c r="G296" s="397"/>
    </row>
    <row r="297" spans="1:7" ht="29.25" customHeight="1" thickBot="1">
      <c r="A297" s="398"/>
      <c r="B297" s="399" t="s">
        <v>122</v>
      </c>
      <c r="C297" s="400"/>
      <c r="D297" s="400"/>
      <c r="E297" s="400"/>
      <c r="F297" s="396">
        <f>F295*1.065</f>
        <v>824733.0122703001</v>
      </c>
      <c r="G297" s="401"/>
    </row>
  </sheetData>
  <sheetProtection/>
  <mergeCells count="92">
    <mergeCell ref="A1:G1"/>
    <mergeCell ref="A2:G2"/>
    <mergeCell ref="A3:G3"/>
    <mergeCell ref="A4:G4"/>
    <mergeCell ref="H5:H6"/>
    <mergeCell ref="I5:I6"/>
    <mergeCell ref="B7:G7"/>
    <mergeCell ref="H18:H19"/>
    <mergeCell ref="I18:I19"/>
    <mergeCell ref="B20:G20"/>
    <mergeCell ref="B23:G23"/>
    <mergeCell ref="D28:F28"/>
    <mergeCell ref="D29:F29"/>
    <mergeCell ref="A30:G30"/>
    <mergeCell ref="A31:G31"/>
    <mergeCell ref="A32:G32"/>
    <mergeCell ref="A33:G33"/>
    <mergeCell ref="B36:G36"/>
    <mergeCell ref="D50:F50"/>
    <mergeCell ref="D51:F51"/>
    <mergeCell ref="A52:G52"/>
    <mergeCell ref="A53:G53"/>
    <mergeCell ref="A54:G54"/>
    <mergeCell ref="A55:G55"/>
    <mergeCell ref="B58:G58"/>
    <mergeCell ref="D74:F74"/>
    <mergeCell ref="A75:G75"/>
    <mergeCell ref="A76:G76"/>
    <mergeCell ref="A77:G77"/>
    <mergeCell ref="A78:G78"/>
    <mergeCell ref="B81:G81"/>
    <mergeCell ref="D93:F93"/>
    <mergeCell ref="A94:G94"/>
    <mergeCell ref="A95:G95"/>
    <mergeCell ref="A96:G96"/>
    <mergeCell ref="A97:G97"/>
    <mergeCell ref="B100:G100"/>
    <mergeCell ref="D116:F116"/>
    <mergeCell ref="A117:G117"/>
    <mergeCell ref="A118:G118"/>
    <mergeCell ref="A119:G119"/>
    <mergeCell ref="A120:G120"/>
    <mergeCell ref="B123:G123"/>
    <mergeCell ref="B126:G126"/>
    <mergeCell ref="B138:G138"/>
    <mergeCell ref="D144:F144"/>
    <mergeCell ref="A145:G145"/>
    <mergeCell ref="A146:G146"/>
    <mergeCell ref="A147:G147"/>
    <mergeCell ref="A148:G148"/>
    <mergeCell ref="B151:G151"/>
    <mergeCell ref="D167:F167"/>
    <mergeCell ref="A168:G168"/>
    <mergeCell ref="A169:G169"/>
    <mergeCell ref="A170:G170"/>
    <mergeCell ref="A171:G171"/>
    <mergeCell ref="B174:G174"/>
    <mergeCell ref="D183:F183"/>
    <mergeCell ref="A184:G184"/>
    <mergeCell ref="A185:G185"/>
    <mergeCell ref="A186:G186"/>
    <mergeCell ref="A187:G187"/>
    <mergeCell ref="C190:G190"/>
    <mergeCell ref="A202:A203"/>
    <mergeCell ref="B202:B203"/>
    <mergeCell ref="C202:C203"/>
    <mergeCell ref="D202:D203"/>
    <mergeCell ref="E202:E203"/>
    <mergeCell ref="F202:F203"/>
    <mergeCell ref="G202:G203"/>
    <mergeCell ref="A211:G211"/>
    <mergeCell ref="A212:G212"/>
    <mergeCell ref="A213:G213"/>
    <mergeCell ref="A214:G214"/>
    <mergeCell ref="B217:G217"/>
    <mergeCell ref="B233:G233"/>
    <mergeCell ref="B237:G237"/>
    <mergeCell ref="D244:F244"/>
    <mergeCell ref="A245:G245"/>
    <mergeCell ref="A246:G246"/>
    <mergeCell ref="A247:G247"/>
    <mergeCell ref="A248:G248"/>
    <mergeCell ref="A276:G276"/>
    <mergeCell ref="B286:G286"/>
    <mergeCell ref="B288:E288"/>
    <mergeCell ref="D292:F292"/>
    <mergeCell ref="B251:G251"/>
    <mergeCell ref="B254:G254"/>
    <mergeCell ref="D272:F272"/>
    <mergeCell ref="A273:G273"/>
    <mergeCell ref="A274:G274"/>
    <mergeCell ref="A275:G275"/>
  </mergeCells>
  <printOptions/>
  <pageMargins left="0.66" right="0.57" top="0.25" bottom="0.25" header="0.2" footer="0.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2015-03-29T12:36:12Z</dcterms:created>
  <dcterms:modified xsi:type="dcterms:W3CDTF">2015-03-29T12:43:07Z</dcterms:modified>
  <cp:category/>
  <cp:version/>
  <cp:contentType/>
  <cp:contentStatus/>
</cp:coreProperties>
</file>